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540" firstSheet="1" activeTab="1"/>
  </bookViews>
  <sheets>
    <sheet name="REGR4" sheetId="1" r:id="rId1"/>
    <sheet name="REG45" sheetId="2" r:id="rId2"/>
    <sheet name="REG46" sheetId="3" r:id="rId3"/>
  </sheets>
  <definedNames>
    <definedName name="Y">'REG45'!$C$2:$C$13</definedName>
    <definedName name="Yr">'REG45'!$D$2:$D$13</definedName>
    <definedName name="Х">'REG45'!$B$2:$B$13</definedName>
  </definedNames>
  <calcPr fullCalcOnLoad="1"/>
</workbook>
</file>

<file path=xl/sharedStrings.xml><?xml version="1.0" encoding="utf-8"?>
<sst xmlns="http://schemas.openxmlformats.org/spreadsheetml/2006/main" count="236" uniqueCount="214">
  <si>
    <t>reg45 MaKpoc</t>
  </si>
  <si>
    <t>MaKpoc зanucaн 2/29/96 (LEO)</t>
  </si>
  <si>
    <t>Sub reg45()</t>
  </si>
  <si>
    <t>5   Rem PROGRAM r-eg35.13102</t>
  </si>
  <si>
    <t>'10 InputBox "OUTPUT FILE NAME ", foat$</t>
  </si>
  <si>
    <t>'11 OPEN "o", #2, fout$</t>
  </si>
  <si>
    <t>20 Cells (2, 6) .Value = ("***REG35.Kaf.TCP.&lt;MLM&gt;</t>
  </si>
  <si>
    <t>21 Cells(3, 6) .Value = " Progn. extrapol. on. 12 FUN"</t>
  </si>
  <si>
    <t>22 'inputBox "InputBox ФИРМА ", org$</t>
  </si>
  <si>
    <t>InputBox "InputBox ОТДЕЛ ", otd$</t>
  </si>
  <si>
    <t>24 'InputBox "InputBox FIO ", fio$</t>
  </si>
  <si>
    <t>25 Cells (4, 6) .Value = org$</t>
  </si>
  <si>
    <t>26 Cells (5, 6).Value = otd$</t>
  </si>
  <si>
    <t>27 Cells (6, 6).Value = fio$</t>
  </si>
  <si>
    <t>30 Dim A(16), B(16), R(16)</t>
  </si>
  <si>
    <t>40 Dim SO(16), ka(16), yr(99, 16)</t>
  </si>
  <si>
    <t>m = 1</t>
  </si>
  <si>
    <t>44  j = InputBox ("Введите число наблюдений "),j</t>
  </si>
  <si>
    <t>50  DIM x1(999), Y3(999),X3(999), s$(300, 20): K=0</t>
  </si>
  <si>
    <t>51 ' in$=lnputBox ('Input from DSK '"')</t>
  </si>
  <si>
    <t>52 ' IF in$ = "777"  GOTO 60</t>
  </si>
  <si>
    <t>53     I1=1</t>
  </si>
  <si>
    <t>y3(i) = InputBox (" mat$")</t>
  </si>
  <si>
    <t>55  For  i = i1 To  j</t>
  </si>
  <si>
    <t>56 ' y5(i) = InputBox ("Y")</t>
  </si>
  <si>
    <t>' x(i) = lnputBox("x")</t>
  </si>
  <si>
    <t>Y5 (i) = Cells (i, 2)</t>
  </si>
  <si>
    <t>x(i) = Cells (i, 3)</t>
  </si>
  <si>
    <t>Next</t>
  </si>
  <si>
    <t>For  i = 1 TO j</t>
  </si>
  <si>
    <t>' Print i; y5(i); x(i); " ";</t>
  </si>
  <si>
    <t>Cells (7, 6).Value = mat$: GoTo 80</t>
  </si>
  <si>
    <t>60 GoSub 1200</t>
  </si>
  <si>
    <t>80 For  ii =1  To m</t>
  </si>
  <si>
    <t>90   K = 0</t>
  </si>
  <si>
    <t>120  'IF(in$ &lt;&gt; "777" )GOTO 180</t>
  </si>
  <si>
    <t>For JJ = 1 To j</t>
  </si>
  <si>
    <t>110  y5(JJ) = xl(JJ +(ii-1) * j)</t>
  </si>
  <si>
    <t>120  x(JJ) = JJ</t>
  </si>
  <si>
    <t>130 Next JJ</t>
  </si>
  <si>
    <t>140 ' Cells (Row, Col).Value = s$(ii, 1)</t>
  </si>
  <si>
    <t xml:space="preserve">       Rem PRINT : PRINT "lcxodn. DATA"</t>
  </si>
  <si>
    <t>150 Rem FOR KK = 1 TO j</t>
  </si>
  <si>
    <t>160 Rem PRINT KK; x (KK); y5 (KK); "</t>
  </si>
  <si>
    <t>170 Rem NEXT: PRINT</t>
  </si>
  <si>
    <t>180 K = K+1</t>
  </si>
  <si>
    <t>If  K = 13  Then  GoTo 1090</t>
  </si>
  <si>
    <t>190   xxx = 0: X2 = 0: Y1 = 0: Y2 = 0: P = 0</t>
  </si>
  <si>
    <t>200'  IF K = 12 THEN PRINT "Input EXP for 12 fun ": INPUT N</t>
  </si>
  <si>
    <t>210 N = 2</t>
  </si>
  <si>
    <t>220 FOR i = 1 TO j: x5 = x(i): y = y5(i)</t>
  </si>
  <si>
    <t>230  ON K GOTO 370, 380, 390, 400, 430, 440, 450, 470, 480, 490, 510, 520</t>
  </si>
  <si>
    <t>240   AA = w: BB = U</t>
  </si>
  <si>
    <t>241  ON K GOTO 650, 660, 670, 680, 710, 720, 730, 750, 760, 770, 790, 800</t>
  </si>
  <si>
    <t>250  REM</t>
  </si>
  <si>
    <t>260 A(K) =AA: B(K) = BB: R(K) = RR</t>
  </si>
  <si>
    <t>261 dy = 0: dy1 = 0: dy2 = 0</t>
  </si>
  <si>
    <t>262 For i4 =1 To J: xz = x5: x5= x(i4)</t>
  </si>
  <si>
    <t>263 On K GoSub 820, 830, 840, 850, 880, 890, 900,920,930,940,960,970</t>
  </si>
  <si>
    <t>264 dy = y - y5(i4): dyl = dyl + Abs(dy / y5(i4))</t>
  </si>
  <si>
    <t>dy2 = dy2 + dy * dy</t>
  </si>
  <si>
    <t>265 yr(i4, K) = y</t>
  </si>
  <si>
    <t>267 Next i4: x5 = xz</t>
  </si>
  <si>
    <t>268 ka(K) = dyl / j: S0 (K) = Sqr(dy2 / (J-2))</t>
  </si>
  <si>
    <t>270 GoTo 180</t>
  </si>
  <si>
    <t>280 'Print "InputBox X and FUN ( X=777 for    end"</t>
  </si>
  <si>
    <t>X5 = InputBox ( "x5")</t>
  </si>
  <si>
    <t>F  = InputBox ("Fun")</t>
  </si>
  <si>
    <t>290 If x5 = 777 Then GoTo 1180</t>
  </si>
  <si>
    <t>300 AA - A(f): BB = B(f)</t>
  </si>
  <si>
    <t>310 On f GoSub 820, 830, 840, 850, 880, 890, 900,920,930,940,960,970</t>
  </si>
  <si>
    <t>320 Ceils (8, 6) .Value = y</t>
  </si>
  <si>
    <t>330 Ceils (9, 6) .Value = x5</t>
  </si>
  <si>
    <t>"  on FUN "; f; " Y(F)="; Y</t>
  </si>
  <si>
    <t>340 Ceils (10, 6).Value = AA</t>
  </si>
  <si>
    <t>Cells (11, 6).Value = BB</t>
  </si>
  <si>
    <t>Ceils (12, 6).Value = R</t>
  </si>
  <si>
    <t>Cells(13, 6).Value = S0(f)</t>
  </si>
  <si>
    <t>Ceiis(14, 6).Value = ka(f)</t>
  </si>
  <si>
    <t>350 GoTo 280</t>
  </si>
  <si>
    <t>360 Rem"Transform for linear"</t>
  </si>
  <si>
    <t>370 GoTo 540</t>
  </si>
  <si>
    <t>380 y =1/y: GoTo 540</t>
  </si>
  <si>
    <t>390  x5 = I / x5: GoTo 540</t>
  </si>
  <si>
    <t>400 y = x5/y: GoTo 540</t>
  </si>
  <si>
    <t>430  y = Log (y): y = y/ 2.3025851: GoTo 540</t>
  </si>
  <si>
    <t>440  x5 = Exp(-x5): y = I/y: GoTo 540</t>
  </si>
  <si>
    <t>450  x5 = Log(x5): x5 = x5/ 2.3025851: y = Log(y)</t>
  </si>
  <si>
    <t xml:space="preserve">        Y=Y/2.3025851</t>
  </si>
  <si>
    <t>470 X5 = LOG(X5): GOTO 540</t>
  </si>
  <si>
    <t>480 y = 1 / y: GOTO 540</t>
  </si>
  <si>
    <t>490 X5 = 1 / X5: y = 1 / y: GOTO 540</t>
  </si>
  <si>
    <t>510 X5 = 1 / X5: y = LOG(y): y = y / 2.302585</t>
  </si>
  <si>
    <t>520 X5 = X5 ^ N: GOTO 540</t>
  </si>
  <si>
    <t>530 REM"Regression"</t>
  </si>
  <si>
    <t>540 XXX = XXX + x5: Y1 = Y1 + y: X2 = X2 + x5 *X5</t>
  </si>
  <si>
    <t>550 Y2 = Y2 + y * y: P = P + x5 * y: NEXT i</t>
  </si>
  <si>
    <t>560 IF K &gt; 1 THEN 590</t>
  </si>
  <si>
    <t>570 SSX = SQR(X2 / j - (XXX / j) ^ 2)</t>
  </si>
  <si>
    <t>580 SSY = SQR(Y2 / j - (Y1 / j) ^ 2)</t>
  </si>
  <si>
    <t>590 U = (XXX * Y1 - j * P) / (XXX * XXX - j *X2)</t>
  </si>
  <si>
    <t>600 w = (Y1 - U * XXX) / j</t>
  </si>
  <si>
    <t>610 R = (P - XXX * Y1 / j) / SQR((X2 - XXX *XXX/J)/(Y2-Y1*Y1/J))</t>
  </si>
  <si>
    <t>620 REM s0(k) = SSY * (SQR(1! - r * r) * SQ</t>
  </si>
  <si>
    <t>630 GOTO 240</t>
  </si>
  <si>
    <t>640 REM"INV transform"</t>
  </si>
  <si>
    <t>650 GOTO 250</t>
  </si>
  <si>
    <t>660 GOTO 250</t>
  </si>
  <si>
    <t>670 GOTO 250</t>
  </si>
  <si>
    <t>680 GOTO 250</t>
  </si>
  <si>
    <t>710 AA = 10 ^ w: GOTO 250</t>
  </si>
  <si>
    <t>720 GOTO 250</t>
  </si>
  <si>
    <t>730 AA = 10 ^ w: GOTO 250</t>
  </si>
  <si>
    <t>750 GOTO 250</t>
  </si>
  <si>
    <t>760 AA = 1 / U: BB = w / U: GOTO 250</t>
  </si>
  <si>
    <t>770 AA = 1 / w: BB = U / w: GOTO 250</t>
  </si>
  <si>
    <t>790 AA = 10 ^ w: GOTO 250</t>
  </si>
  <si>
    <t>800 GOTO 250</t>
  </si>
  <si>
    <t>810 REM"CAAlculAAtion y(X) "</t>
  </si>
  <si>
    <t>820 y = AA + BB * X5: RETURN</t>
  </si>
  <si>
    <t>830 y = 1 / (AA + BB * X5): RETURN</t>
  </si>
  <si>
    <t>840 y = AA + BB / X5: RETURN</t>
  </si>
  <si>
    <t>850 y = X5 / (AA + BB * X5): RETURN</t>
  </si>
  <si>
    <t>880 y = AA * 10 ^ (BB * X5): RETURN</t>
  </si>
  <si>
    <t>890 y = 1 / (AA + BB * EX5P(-X5)): RETURN</t>
  </si>
  <si>
    <t>900 y = AA* X5 ^ BB: Return</t>
  </si>
  <si>
    <t>920 y = AA+ BB* Log(X5): Return</t>
  </si>
  <si>
    <t>930 y = AA / (BB + x5): Return</t>
  </si>
  <si>
    <t>940 y = AA * x5 / (BB + x5): Return</t>
  </si>
  <si>
    <t>960 y = AA * 10 ^ (BB/x5): Return</t>
  </si>
  <si>
    <t>970 y = AA+BB * x5 ^ N: Return</t>
  </si>
  <si>
    <t>1080 Cells (Row, Col).Value = " *** ПАРАМЕТРЫ  ДЛЯ  12 ФУНКЦИЙ ***"</t>
  </si>
  <si>
    <t>1090 'Print "fun A  B</t>
  </si>
  <si>
    <t>1091 Ceils (Row, Col).Value , "fun A           B            R         Sост       КА       фун Э</t>
  </si>
  <si>
    <t>1100 u3$ = "### ######.##### ######.##### ######.##### ######.##### ######.#####  ###"</t>
  </si>
  <si>
    <t>1110 FOR i = 1 TO 12</t>
  </si>
  <si>
    <t>1120 PRINT USING u3$; i; A(i); B(i); R(i);</t>
  </si>
  <si>
    <t>1130  Cells(Row,Col).Value=,  USING u3$; i; A(i); B(i); R(i),S0(i),KA(i),i</t>
  </si>
  <si>
    <t>1150 'NEXT i</t>
  </si>
  <si>
    <t>1160 GoSub 2221</t>
  </si>
  <si>
    <t>1170 GoTo 280</t>
  </si>
  <si>
    <t>1180 Next ii</t>
  </si>
  <si>
    <t>1190 End</t>
  </si>
  <si>
    <t>1200 'DimX3(1000), X2(1000)</t>
  </si>
  <si>
    <t>'1210 'InputBox "InputBox FILE NAME", f$</t>
  </si>
  <si>
    <t>1220 'OPEN "i", #l, f$</t>
  </si>
  <si>
    <t>1230 'i = 0: Jl = I</t>
  </si>
  <si>
    <t>1240 'If EOF(I) Then GoTo 1330</t>
  </si>
  <si>
    <t>1250 'For ii = I To M: i = i+1</t>
  </si>
  <si>
    <t>1260 'InputBox #1, s$(i1, 1)</t>
  </si>
  <si>
    <t>Rem PRINT S$(il, 1);</t>
  </si>
  <si>
    <t>1270 'For 12 = I To:</t>
  </si>
  <si>
    <t>1280 'x1(I2+(i1-1) * j) = lnputBox("x1(i2)")</t>
  </si>
  <si>
    <t>Rem PRINT xl(12 + (il - 1) * j);</t>
  </si>
  <si>
    <t>1310 ' Next</t>
  </si>
  <si>
    <t>' Next</t>
  </si>
  <si>
    <t>1330 Close #1</t>
  </si>
  <si>
    <t>1340 RETURN</t>
  </si>
  <si>
    <t>2221 PRINT "FUNCTIONS  for calculation y(X)</t>
  </si>
  <si>
    <t xml:space="preserve">7777 PRINT "1. a+bx           2.1/(a+bx)         3.a+b/x   4.x/(a+bx)" </t>
  </si>
  <si>
    <t xml:space="preserve">7778 PRINT "5. a*10^(b*x)  6.1/(a+b*E(-x))  7.AX^b    8.A+B*log(X)" </t>
  </si>
  <si>
    <t>7779 PRINT "9. a/(b + x)   10.ax/(b+x)        11.A*10^(b/x)  12. A+BX^2</t>
  </si>
  <si>
    <t>7780 RETURN</t>
  </si>
  <si>
    <t xml:space="preserve"> № наблюден.</t>
  </si>
  <si>
    <t>Х</t>
  </si>
  <si>
    <t>Y</t>
  </si>
  <si>
    <t>YR</t>
  </si>
  <si>
    <t>Y - YR</t>
  </si>
  <si>
    <t>ПРОГНОЗ</t>
  </si>
  <si>
    <r>
      <t xml:space="preserve">              </t>
    </r>
    <r>
      <rPr>
        <b/>
        <sz val="10"/>
        <rFont val="Arial Cyr"/>
        <family val="0"/>
      </rPr>
      <t xml:space="preserve"> NF =</t>
    </r>
  </si>
  <si>
    <t>П  А  Р  А  М  Е  Т  Р  Ы   УРАВНЕНИЙ   РЕГРЕССИИ</t>
  </si>
  <si>
    <t>Функция</t>
  </si>
  <si>
    <t>NF</t>
  </si>
  <si>
    <t>Ao</t>
  </si>
  <si>
    <t>A1</t>
  </si>
  <si>
    <t>R</t>
  </si>
  <si>
    <t>So</t>
  </si>
  <si>
    <t>KA</t>
  </si>
  <si>
    <t>Rotn</t>
  </si>
  <si>
    <r>
      <t>Ao+A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0"/>
      </rPr>
      <t>X</t>
    </r>
  </si>
  <si>
    <r>
      <t>1/(Ao+A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0"/>
      </rPr>
      <t>X)</t>
    </r>
  </si>
  <si>
    <r>
      <t>Ao+A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/X</t>
    </r>
  </si>
  <si>
    <r>
      <t>X/(Ao+A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0"/>
      </rPr>
      <t>X)</t>
    </r>
  </si>
  <si>
    <r>
      <t>Ao</t>
    </r>
    <r>
      <rPr>
        <b/>
        <vertAlign val="superscript"/>
        <sz val="10"/>
        <rFont val="Arial Cyr"/>
        <family val="2"/>
      </rPr>
      <t>A1X</t>
    </r>
  </si>
  <si>
    <t>1/(Ao+E(-x))</t>
  </si>
  <si>
    <r>
      <t>AoX</t>
    </r>
    <r>
      <rPr>
        <b/>
        <vertAlign val="superscript"/>
        <sz val="10"/>
        <rFont val="Arial Cyr"/>
        <family val="2"/>
      </rPr>
      <t>A1</t>
    </r>
  </si>
  <si>
    <r>
      <t>Ao+A</t>
    </r>
    <r>
      <rPr>
        <b/>
        <vertAlign val="subscript"/>
        <sz val="10"/>
        <rFont val="Arial Cyr"/>
        <family val="0"/>
      </rPr>
      <t>1</t>
    </r>
    <r>
      <rPr>
        <b/>
        <sz val="10"/>
        <rFont val="Arial Cyr"/>
        <family val="0"/>
      </rPr>
      <t>log(X)</t>
    </r>
  </si>
  <si>
    <r>
      <t>Ao/(A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+</t>
    </r>
    <r>
      <rPr>
        <b/>
        <vertAlign val="subscript"/>
        <sz val="10"/>
        <rFont val="Arial Cyr"/>
        <family val="2"/>
      </rPr>
      <t xml:space="preserve"> </t>
    </r>
    <r>
      <rPr>
        <b/>
        <sz val="10"/>
        <rFont val="Arial Cyr"/>
        <family val="0"/>
      </rPr>
      <t>X)</t>
    </r>
  </si>
  <si>
    <r>
      <t>AoX/(X+ 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0"/>
      </rPr>
      <t>X)</t>
    </r>
  </si>
  <si>
    <r>
      <t>Ao</t>
    </r>
    <r>
      <rPr>
        <b/>
        <vertAlign val="superscript"/>
        <sz val="12"/>
        <rFont val="Arial Cyr"/>
        <family val="0"/>
      </rPr>
      <t>A1/X</t>
    </r>
  </si>
  <si>
    <r>
      <t>Ao+A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0"/>
      </rPr>
      <t>X</t>
    </r>
    <r>
      <rPr>
        <b/>
        <vertAlign val="superscript"/>
        <sz val="10"/>
        <rFont val="Arial Cyr"/>
        <family val="2"/>
      </rPr>
      <t>2</t>
    </r>
  </si>
  <si>
    <t xml:space="preserve">    КАФЕДРА  ПРОМЫШЛЕННОГО МАРКЕТИНГА</t>
  </si>
  <si>
    <t>УЧЕБНАЯ ПРОГРАММА    REG45</t>
  </si>
  <si>
    <t xml:space="preserve"> Ч.ФАКТ</t>
  </si>
  <si>
    <t>Ч.НАБЛ</t>
  </si>
  <si>
    <t>№№</t>
  </si>
  <si>
    <t>X1</t>
  </si>
  <si>
    <t>X2</t>
  </si>
  <si>
    <t>X3</t>
  </si>
  <si>
    <t>X4</t>
  </si>
  <si>
    <t>X5</t>
  </si>
  <si>
    <t>Y^</t>
  </si>
  <si>
    <t>S ост</t>
  </si>
  <si>
    <t>--S</t>
  </si>
  <si>
    <t>+S</t>
  </si>
  <si>
    <t xml:space="preserve">              ПРОГНОЗ</t>
  </si>
  <si>
    <t>Сигма=</t>
  </si>
  <si>
    <t>Средн.</t>
  </si>
  <si>
    <t>Rчстн=</t>
  </si>
  <si>
    <t>К-det=</t>
  </si>
  <si>
    <t xml:space="preserve"> A=</t>
  </si>
  <si>
    <t xml:space="preserve"> B=</t>
  </si>
  <si>
    <t xml:space="preserve">            Каф. ТСП  &lt;МЛМ&gt; 1997 mod v1 AG</t>
  </si>
  <si>
    <t>МЛМ 80410 mod v1 AG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</si>
</sst>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E+00"/>
    <numFmt numFmtId="167" formatCode="0.000000"/>
    <numFmt numFmtId="168" formatCode="0.00000"/>
    <numFmt numFmtId="169" formatCode="0.0E+00"/>
    <numFmt numFmtId="170" formatCode="0E+00"/>
    <numFmt numFmtId="171" formatCode="0.0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4"/>
      <color indexed="13"/>
      <name val="Arial Cyr"/>
      <family val="2"/>
    </font>
    <font>
      <sz val="10"/>
      <color indexed="13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b/>
      <sz val="14"/>
      <color indexed="13"/>
      <name val="Arial Cyr"/>
      <family val="2"/>
    </font>
    <font>
      <sz val="11"/>
      <name val="Arial Cyr"/>
      <family val="2"/>
    </font>
    <font>
      <sz val="10"/>
      <color indexed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0" fillId="3" borderId="3" xfId="0" applyNumberFormat="1" applyFill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0" fillId="4" borderId="3" xfId="0" applyNumberForma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0" fillId="3" borderId="5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4" fontId="0" fillId="3" borderId="9" xfId="0" applyNumberFormat="1" applyFill="1" applyBorder="1" applyAlignment="1">
      <alignment/>
    </xf>
    <xf numFmtId="165" fontId="4" fillId="5" borderId="3" xfId="0" applyNumberFormat="1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4" fillId="4" borderId="3" xfId="0" applyNumberFormat="1" applyFont="1" applyFill="1" applyBorder="1" applyAlignment="1">
      <alignment/>
    </xf>
    <xf numFmtId="0" fontId="0" fillId="4" borderId="3" xfId="0" applyFill="1" applyBorder="1" applyAlignment="1" quotePrefix="1">
      <alignment horizontal="center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/>
      <protection locked="0"/>
    </xf>
    <xf numFmtId="165" fontId="1" fillId="0" borderId="9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1" fillId="0" borderId="11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/>
      <protection locked="0"/>
    </xf>
    <xf numFmtId="165" fontId="0" fillId="4" borderId="3" xfId="0" applyNumberFormat="1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/>
    </xf>
    <xf numFmtId="0" fontId="4" fillId="2" borderId="17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right"/>
    </xf>
    <xf numFmtId="0" fontId="7" fillId="7" borderId="0" xfId="0" applyFont="1" applyFill="1" applyAlignment="1">
      <alignment horizontal="centerContinuous"/>
    </xf>
    <xf numFmtId="0" fontId="0" fillId="7" borderId="0" xfId="0" applyFill="1" applyAlignment="1">
      <alignment horizontal="centerContinuous"/>
    </xf>
    <xf numFmtId="0" fontId="6" fillId="7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5" fontId="1" fillId="8" borderId="8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8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1" fontId="3" fillId="0" borderId="16" xfId="0" applyNumberFormat="1" applyFont="1" applyBorder="1" applyAlignment="1">
      <alignment/>
    </xf>
    <xf numFmtId="165" fontId="1" fillId="8" borderId="10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right"/>
    </xf>
    <xf numFmtId="1" fontId="1" fillId="6" borderId="6" xfId="0" applyNumberFormat="1" applyFont="1" applyFill="1" applyBorder="1" applyAlignment="1">
      <alignment horizontal="center"/>
    </xf>
    <xf numFmtId="0" fontId="10" fillId="6" borderId="19" xfId="0" applyFont="1" applyFill="1" applyBorder="1" applyAlignment="1">
      <alignment horizontal="right"/>
    </xf>
    <xf numFmtId="0" fontId="1" fillId="6" borderId="20" xfId="0" applyFont="1" applyFill="1" applyBorder="1" applyAlignment="1">
      <alignment horizontal="right"/>
    </xf>
    <xf numFmtId="1" fontId="1" fillId="6" borderId="7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2" borderId="10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Continuous"/>
    </xf>
    <xf numFmtId="0" fontId="1" fillId="7" borderId="27" xfId="0" applyFont="1" applyFill="1" applyBorder="1" applyAlignment="1">
      <alignment horizontal="centerContinuous"/>
    </xf>
    <xf numFmtId="0" fontId="12" fillId="7" borderId="28" xfId="0" applyFont="1" applyFill="1" applyBorder="1" applyAlignment="1">
      <alignment horizontal="centerContinuous"/>
    </xf>
    <xf numFmtId="14" fontId="0" fillId="0" borderId="0" xfId="0" applyNumberFormat="1" applyAlignment="1">
      <alignment/>
    </xf>
    <xf numFmtId="0" fontId="0" fillId="2" borderId="18" xfId="0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2" fontId="1" fillId="8" borderId="10" xfId="0" applyNumberFormat="1" applyFont="1" applyFill="1" applyBorder="1" applyAlignment="1" applyProtection="1">
      <alignment horizontal="center"/>
      <protection locked="0"/>
    </xf>
    <xf numFmtId="165" fontId="0" fillId="8" borderId="10" xfId="0" applyNumberFormat="1" applyFill="1" applyBorder="1" applyAlignment="1" applyProtection="1">
      <alignment/>
      <protection locked="0"/>
    </xf>
    <xf numFmtId="165" fontId="0" fillId="2" borderId="10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 applyProtection="1">
      <alignment/>
      <protection locked="0"/>
    </xf>
    <xf numFmtId="165" fontId="0" fillId="2" borderId="30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165" fontId="0" fillId="2" borderId="19" xfId="0" applyNumberFormat="1" applyFont="1" applyFill="1" applyBorder="1" applyAlignment="1" applyProtection="1">
      <alignment horizontal="center"/>
      <protection locked="0"/>
    </xf>
    <xf numFmtId="165" fontId="0" fillId="8" borderId="12" xfId="0" applyNumberFormat="1" applyFill="1" applyBorder="1" applyAlignment="1" applyProtection="1">
      <alignment/>
      <protection locked="0"/>
    </xf>
    <xf numFmtId="165" fontId="0" fillId="2" borderId="12" xfId="0" applyNumberFormat="1" applyFill="1" applyBorder="1" applyAlignment="1" applyProtection="1">
      <alignment/>
      <protection locked="0"/>
    </xf>
    <xf numFmtId="165" fontId="0" fillId="2" borderId="13" xfId="0" applyNumberFormat="1" applyFill="1" applyBorder="1" applyAlignment="1" applyProtection="1">
      <alignment/>
      <protection locked="0"/>
    </xf>
    <xf numFmtId="165" fontId="0" fillId="2" borderId="20" xfId="0" applyNumberFormat="1" applyFill="1" applyBorder="1" applyAlignment="1" applyProtection="1">
      <alignment horizontal="center"/>
      <protection locked="0"/>
    </xf>
    <xf numFmtId="0" fontId="10" fillId="5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NumberFormat="1" applyFont="1" applyFill="1" applyBorder="1" applyAlignment="1" applyProtection="1" quotePrefix="1">
      <alignment horizontal="center"/>
      <protection locked="0"/>
    </xf>
    <xf numFmtId="2" fontId="10" fillId="5" borderId="8" xfId="0" applyNumberFormat="1" applyFont="1" applyFill="1" applyBorder="1" applyAlignment="1" applyProtection="1">
      <alignment horizontal="center"/>
      <protection locked="0"/>
    </xf>
    <xf numFmtId="165" fontId="10" fillId="5" borderId="2" xfId="0" applyNumberFormat="1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2" fontId="1" fillId="2" borderId="31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5" fontId="0" fillId="8" borderId="10" xfId="0" applyNumberFormat="1" applyFill="1" applyBorder="1" applyAlignment="1" applyProtection="1">
      <alignment/>
      <protection locked="0"/>
    </xf>
    <xf numFmtId="165" fontId="14" fillId="0" borderId="0" xfId="0" applyNumberFormat="1" applyFont="1" applyAlignment="1">
      <alignment/>
    </xf>
    <xf numFmtId="165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0" fillId="4" borderId="32" xfId="0" applyFill="1" applyBorder="1" applyAlignment="1">
      <alignment/>
    </xf>
    <xf numFmtId="165" fontId="0" fillId="4" borderId="33" xfId="0" applyNumberFormat="1" applyFill="1" applyBorder="1" applyAlignment="1">
      <alignment/>
    </xf>
    <xf numFmtId="165" fontId="0" fillId="4" borderId="34" xfId="0" applyNumberFormat="1" applyFill="1" applyBorder="1" applyAlignment="1">
      <alignment/>
    </xf>
    <xf numFmtId="165" fontId="4" fillId="4" borderId="29" xfId="0" applyNumberFormat="1" applyFont="1" applyFill="1" applyBorder="1" applyAlignment="1">
      <alignment/>
    </xf>
    <xf numFmtId="164" fontId="0" fillId="4" borderId="30" xfId="0" applyNumberForma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4" borderId="20" xfId="0" applyNumberFormat="1" applyFill="1" applyBorder="1" applyAlignment="1">
      <alignment/>
    </xf>
    <xf numFmtId="165" fontId="0" fillId="4" borderId="35" xfId="0" applyNumberFormat="1" applyFill="1" applyBorder="1" applyAlignment="1">
      <alignment/>
    </xf>
    <xf numFmtId="165" fontId="0" fillId="4" borderId="36" xfId="0" applyNumberFormat="1" applyFill="1" applyBorder="1" applyAlignment="1">
      <alignment/>
    </xf>
    <xf numFmtId="0" fontId="0" fillId="4" borderId="18" xfId="0" applyFill="1" applyBorder="1" applyAlignment="1" quotePrefix="1">
      <alignment horizontal="center"/>
    </xf>
    <xf numFmtId="165" fontId="0" fillId="4" borderId="2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25"/>
          <c:w val="0.922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REG45!$C$1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REG45!$C$2:$C$14</c:f>
              <c:numCache/>
            </c:numRef>
          </c:val>
          <c:smooth val="0"/>
        </c:ser>
        <c:ser>
          <c:idx val="1"/>
          <c:order val="1"/>
          <c:tx>
            <c:strRef>
              <c:f>REG45!$D$1</c:f>
              <c:strCache>
                <c:ptCount val="1"/>
                <c:pt idx="0">
                  <c:v>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REG45!$D$2:$D$14</c:f>
              <c:numCache/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80328"/>
        <c:crosses val="autoZero"/>
        <c:auto val="0"/>
        <c:lblOffset val="100"/>
        <c:noMultiLvlLbl val="0"/>
      </c:catAx>
      <c:valAx>
        <c:axId val="44980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108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6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88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REG46!$M$2</c:f>
              <c:strCache>
                <c:ptCount val="1"/>
                <c:pt idx="0">
                  <c:v>--S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REG46!$M$3:$M$10</c:f>
              <c:numCache/>
            </c:numRef>
          </c:val>
          <c:smooth val="0"/>
        </c:ser>
        <c:ser>
          <c:idx val="1"/>
          <c:order val="1"/>
          <c:tx>
            <c:strRef>
              <c:f>REG46!$N$2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REG46!$N$3:$N$10</c:f>
              <c:numCache/>
            </c:numRef>
          </c:val>
          <c:smooth val="0"/>
        </c:ser>
        <c:ser>
          <c:idx val="2"/>
          <c:order val="2"/>
          <c:tx>
            <c:strRef>
              <c:f>REG46!$O$2</c:f>
              <c:strCache>
                <c:ptCount val="1"/>
                <c:pt idx="0">
                  <c:v>Y^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REG46!$O$3:$O$10</c:f>
              <c:numCache/>
            </c:numRef>
          </c:val>
          <c:smooth val="0"/>
        </c:ser>
        <c:ser>
          <c:idx val="3"/>
          <c:order val="3"/>
          <c:tx>
            <c:strRef>
              <c:f>REG46!$P$2</c:f>
              <c:strCache>
                <c:ptCount val="1"/>
                <c:pt idx="0">
                  <c:v>+S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REG46!$P$3:$P$10</c:f>
              <c:numCache/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27922"/>
        <c:crosses val="autoZero"/>
        <c:auto val="0"/>
        <c:lblOffset val="100"/>
        <c:noMultiLvlLbl val="0"/>
      </c:cat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9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85725</xdr:rowOff>
    </xdr:from>
    <xdr:to>
      <xdr:col>12</xdr:col>
      <xdr:colOff>19050</xdr:colOff>
      <xdr:row>14</xdr:row>
      <xdr:rowOff>95250</xdr:rowOff>
    </xdr:to>
    <xdr:graphicFrame>
      <xdr:nvGraphicFramePr>
        <xdr:cNvPr id="1" name="Chart 2"/>
        <xdr:cNvGraphicFramePr/>
      </xdr:nvGraphicFramePr>
      <xdr:xfrm>
        <a:off x="4105275" y="85725"/>
        <a:ext cx="45815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66675</xdr:colOff>
      <xdr:row>15</xdr:row>
      <xdr:rowOff>9525</xdr:rowOff>
    </xdr:from>
    <xdr:to>
      <xdr:col>9</xdr:col>
      <xdr:colOff>495300</xdr:colOff>
      <xdr:row>18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619375"/>
          <a:ext cx="1114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10</xdr:row>
      <xdr:rowOff>85725</xdr:rowOff>
    </xdr:from>
    <xdr:to>
      <xdr:col>15</xdr:col>
      <xdr:colOff>66675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5705475" y="1933575"/>
        <a:ext cx="5562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161925</xdr:colOff>
      <xdr:row>10</xdr:row>
      <xdr:rowOff>104775</xdr:rowOff>
    </xdr:from>
    <xdr:to>
      <xdr:col>15</xdr:col>
      <xdr:colOff>1219200</xdr:colOff>
      <xdr:row>14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63325" y="19526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F1:K165"/>
  <sheetViews>
    <sheetView zoomScale="85" zoomScaleNormal="85" workbookViewId="0" topLeftCell="A1">
      <selection activeCell="E11" sqref="E11"/>
    </sheetView>
  </sheetViews>
  <sheetFormatPr defaultColWidth="9.00390625" defaultRowHeight="12.75"/>
  <cols>
    <col min="2" max="5" width="9.125" style="1" customWidth="1"/>
    <col min="8" max="10" width="9.125" style="1" customWidth="1"/>
    <col min="11" max="11" width="26.75390625" style="1" customWidth="1"/>
    <col min="12" max="16384" width="9.125" style="1" customWidth="1"/>
  </cols>
  <sheetData>
    <row r="1" ht="12.75">
      <c r="K1" s="1" t="s">
        <v>0</v>
      </c>
    </row>
    <row r="2" ht="12.75">
      <c r="K2" s="1" t="s">
        <v>1</v>
      </c>
    </row>
    <row r="3" ht="12.75">
      <c r="K3" s="1" t="s">
        <v>2</v>
      </c>
    </row>
    <row r="4" ht="12.75">
      <c r="K4" s="1" t="s">
        <v>3</v>
      </c>
    </row>
    <row r="5" ht="12.75">
      <c r="K5" s="1" t="s">
        <v>4</v>
      </c>
    </row>
    <row r="6" ht="12.75">
      <c r="K6" s="1" t="s">
        <v>5</v>
      </c>
    </row>
    <row r="7" ht="12.75">
      <c r="K7" s="1" t="s">
        <v>6</v>
      </c>
    </row>
    <row r="8" ht="12.75">
      <c r="K8" s="1" t="s">
        <v>7</v>
      </c>
    </row>
    <row r="9" ht="12.75">
      <c r="K9" s="1" t="s">
        <v>8</v>
      </c>
    </row>
    <row r="10" ht="12.75">
      <c r="K10" s="2" t="s">
        <v>9</v>
      </c>
    </row>
    <row r="11" ht="12.75">
      <c r="K11" s="1" t="s">
        <v>10</v>
      </c>
    </row>
    <row r="12" ht="12.75">
      <c r="K12" s="1" t="s">
        <v>11</v>
      </c>
    </row>
    <row r="13" ht="12.75">
      <c r="K13" s="1" t="s">
        <v>12</v>
      </c>
    </row>
    <row r="14" ht="12.75">
      <c r="K14" s="1" t="s">
        <v>13</v>
      </c>
    </row>
    <row r="15" ht="12.75">
      <c r="K15" s="1" t="s">
        <v>14</v>
      </c>
    </row>
    <row r="16" ht="12.75">
      <c r="K16" s="1" t="s">
        <v>15</v>
      </c>
    </row>
    <row r="17" ht="12.75">
      <c r="K17" s="1" t="s">
        <v>16</v>
      </c>
    </row>
    <row r="18" ht="12.75">
      <c r="K18" s="1" t="s">
        <v>17</v>
      </c>
    </row>
    <row r="19" ht="12.75">
      <c r="K19" s="1" t="s">
        <v>18</v>
      </c>
    </row>
    <row r="20" ht="12.75">
      <c r="K20" s="1" t="s">
        <v>19</v>
      </c>
    </row>
    <row r="21" ht="12.75">
      <c r="K21" s="1" t="s">
        <v>20</v>
      </c>
    </row>
    <row r="22" ht="12.75">
      <c r="K22" s="1" t="s">
        <v>21</v>
      </c>
    </row>
    <row r="23" ht="12.75">
      <c r="K23" s="1" t="s">
        <v>22</v>
      </c>
    </row>
    <row r="24" ht="12.75">
      <c r="K24" s="1" t="s">
        <v>23</v>
      </c>
    </row>
    <row r="25" ht="12.75">
      <c r="K25" s="1" t="s">
        <v>24</v>
      </c>
    </row>
    <row r="26" ht="12.75">
      <c r="K26" s="1" t="s">
        <v>25</v>
      </c>
    </row>
    <row r="27" ht="12.75">
      <c r="K27" s="1" t="s">
        <v>26</v>
      </c>
    </row>
    <row r="28" spans="6:11" ht="12.75">
      <c r="F28" s="1"/>
      <c r="H28"/>
      <c r="K28" s="1" t="s">
        <v>27</v>
      </c>
    </row>
    <row r="29" spans="8:11" ht="12.75">
      <c r="H29"/>
      <c r="K29" s="1" t="s">
        <v>28</v>
      </c>
    </row>
    <row r="30" spans="8:11" ht="12.75">
      <c r="H30"/>
      <c r="K30" s="1" t="s">
        <v>29</v>
      </c>
    </row>
    <row r="31" spans="8:11" ht="12.75">
      <c r="H31"/>
      <c r="K31" s="1" t="s">
        <v>30</v>
      </c>
    </row>
    <row r="32" spans="8:11" ht="12.75">
      <c r="H32"/>
      <c r="K32" s="1" t="s">
        <v>28</v>
      </c>
    </row>
    <row r="33" ht="12.75">
      <c r="K33" s="1" t="s">
        <v>31</v>
      </c>
    </row>
    <row r="34" ht="12.75">
      <c r="K34" s="1" t="s">
        <v>32</v>
      </c>
    </row>
    <row r="35" ht="12.75">
      <c r="K35" s="1" t="s">
        <v>33</v>
      </c>
    </row>
    <row r="36" ht="12.75">
      <c r="K36" s="1" t="s">
        <v>34</v>
      </c>
    </row>
    <row r="37" ht="12.75">
      <c r="K37" s="1" t="s">
        <v>35</v>
      </c>
    </row>
    <row r="38" ht="12.75">
      <c r="K38" s="1" t="s">
        <v>36</v>
      </c>
    </row>
    <row r="39" ht="12.75">
      <c r="K39" s="1" t="s">
        <v>37</v>
      </c>
    </row>
    <row r="40" ht="12.75">
      <c r="K40" s="1" t="s">
        <v>38</v>
      </c>
    </row>
    <row r="41" ht="12.75">
      <c r="K41" s="1" t="s">
        <v>39</v>
      </c>
    </row>
    <row r="42" ht="12.75">
      <c r="K42" s="1" t="s">
        <v>40</v>
      </c>
    </row>
    <row r="43" ht="12.75">
      <c r="K43" s="1" t="s">
        <v>41</v>
      </c>
    </row>
    <row r="44" ht="12.75">
      <c r="K44" s="1" t="s">
        <v>42</v>
      </c>
    </row>
    <row r="45" ht="12.75">
      <c r="K45" s="1" t="s">
        <v>43</v>
      </c>
    </row>
    <row r="46" ht="12.75">
      <c r="K46" s="1" t="s">
        <v>44</v>
      </c>
    </row>
    <row r="47" ht="12.75">
      <c r="K47" s="1" t="s">
        <v>45</v>
      </c>
    </row>
    <row r="48" ht="12.75">
      <c r="K48" s="1" t="s">
        <v>46</v>
      </c>
    </row>
    <row r="49" ht="12.75">
      <c r="K49" s="1" t="s">
        <v>47</v>
      </c>
    </row>
    <row r="50" ht="12.75">
      <c r="K50" s="1" t="s">
        <v>48</v>
      </c>
    </row>
    <row r="51" ht="12.75">
      <c r="K51" s="1" t="s">
        <v>49</v>
      </c>
    </row>
    <row r="52" ht="12.75">
      <c r="K52" s="1" t="s">
        <v>50</v>
      </c>
    </row>
    <row r="53" ht="12.75">
      <c r="K53" s="1" t="s">
        <v>51</v>
      </c>
    </row>
    <row r="54" ht="12.75">
      <c r="K54" s="1" t="s">
        <v>52</v>
      </c>
    </row>
    <row r="55" ht="12.75">
      <c r="K55" s="1" t="s">
        <v>53</v>
      </c>
    </row>
    <row r="56" ht="12.75">
      <c r="K56" s="1" t="s">
        <v>54</v>
      </c>
    </row>
    <row r="57" ht="12.75">
      <c r="K57" s="1" t="s">
        <v>55</v>
      </c>
    </row>
    <row r="58" ht="12.75">
      <c r="K58" s="1" t="s">
        <v>56</v>
      </c>
    </row>
    <row r="59" ht="12.75">
      <c r="K59" s="1" t="s">
        <v>57</v>
      </c>
    </row>
    <row r="60" ht="12.75">
      <c r="K60" s="1" t="s">
        <v>58</v>
      </c>
    </row>
    <row r="61" ht="12.75">
      <c r="K61" s="1" t="s">
        <v>59</v>
      </c>
    </row>
    <row r="62" ht="12.75">
      <c r="K62" s="1" t="s">
        <v>60</v>
      </c>
    </row>
    <row r="63" ht="12.75">
      <c r="K63" s="1" t="s">
        <v>61</v>
      </c>
    </row>
    <row r="64" ht="12.75">
      <c r="K64" s="1" t="s">
        <v>62</v>
      </c>
    </row>
    <row r="65" ht="12.75">
      <c r="K65" s="1" t="s">
        <v>63</v>
      </c>
    </row>
    <row r="66" ht="12.75">
      <c r="K66" s="1" t="s">
        <v>64</v>
      </c>
    </row>
    <row r="67" ht="12.75">
      <c r="K67" s="1" t="s">
        <v>65</v>
      </c>
    </row>
    <row r="68" ht="12.75">
      <c r="K68" s="1" t="s">
        <v>66</v>
      </c>
    </row>
    <row r="69" ht="12.75">
      <c r="K69" s="1" t="s">
        <v>67</v>
      </c>
    </row>
    <row r="70" ht="12.75">
      <c r="K70" s="1" t="s">
        <v>68</v>
      </c>
    </row>
    <row r="71" ht="12.75">
      <c r="K71" s="1" t="s">
        <v>69</v>
      </c>
    </row>
    <row r="73" ht="12.75">
      <c r="K73" s="1" t="s">
        <v>70</v>
      </c>
    </row>
    <row r="74" ht="12.75">
      <c r="K74" s="1" t="s">
        <v>71</v>
      </c>
    </row>
    <row r="75" ht="12.75">
      <c r="K75" s="1" t="s">
        <v>72</v>
      </c>
    </row>
    <row r="76" ht="12.75">
      <c r="K76" s="1" t="s">
        <v>73</v>
      </c>
    </row>
    <row r="77" ht="12.75">
      <c r="K77" s="1" t="s">
        <v>74</v>
      </c>
    </row>
    <row r="78" ht="12.75">
      <c r="K78" s="1" t="s">
        <v>75</v>
      </c>
    </row>
    <row r="79" ht="12.75">
      <c r="K79" s="1" t="s">
        <v>76</v>
      </c>
    </row>
    <row r="80" ht="12.75">
      <c r="K80" s="1" t="s">
        <v>77</v>
      </c>
    </row>
    <row r="81" ht="12.75">
      <c r="K81" s="1" t="s">
        <v>78</v>
      </c>
    </row>
    <row r="82" ht="12.75">
      <c r="K82" s="1" t="s">
        <v>79</v>
      </c>
    </row>
    <row r="83" ht="12.75">
      <c r="K83" s="1" t="s">
        <v>80</v>
      </c>
    </row>
    <row r="84" ht="12.75">
      <c r="K84" s="1" t="s">
        <v>81</v>
      </c>
    </row>
    <row r="85" ht="12.75">
      <c r="K85" s="1" t="s">
        <v>82</v>
      </c>
    </row>
    <row r="86" ht="12.75">
      <c r="K86" s="1" t="s">
        <v>83</v>
      </c>
    </row>
    <row r="87" ht="12.75">
      <c r="K87" s="1" t="s">
        <v>84</v>
      </c>
    </row>
    <row r="88" ht="12.75">
      <c r="K88" s="1" t="s">
        <v>85</v>
      </c>
    </row>
    <row r="89" ht="12.75">
      <c r="K89" s="1" t="s">
        <v>86</v>
      </c>
    </row>
    <row r="90" ht="12.75">
      <c r="K90" s="1" t="s">
        <v>87</v>
      </c>
    </row>
    <row r="91" ht="12.75">
      <c r="K91" s="1" t="s">
        <v>88</v>
      </c>
    </row>
    <row r="92" ht="12.75">
      <c r="K92" s="1" t="s">
        <v>89</v>
      </c>
    </row>
    <row r="93" ht="12.75">
      <c r="K93" s="1" t="s">
        <v>90</v>
      </c>
    </row>
    <row r="94" ht="12.75">
      <c r="K94" s="1" t="s">
        <v>91</v>
      </c>
    </row>
    <row r="95" ht="12.75">
      <c r="K95" s="1" t="s">
        <v>92</v>
      </c>
    </row>
    <row r="96" ht="12.75">
      <c r="K96" s="1" t="s">
        <v>93</v>
      </c>
    </row>
    <row r="97" ht="12.75">
      <c r="K97" s="1" t="s">
        <v>94</v>
      </c>
    </row>
    <row r="98" ht="12.75">
      <c r="K98" s="1" t="s">
        <v>95</v>
      </c>
    </row>
    <row r="99" ht="12.75">
      <c r="K99" s="1" t="s">
        <v>96</v>
      </c>
    </row>
    <row r="100" ht="12.75">
      <c r="K100" s="1" t="s">
        <v>97</v>
      </c>
    </row>
    <row r="101" ht="12.75">
      <c r="K101" s="1" t="s">
        <v>98</v>
      </c>
    </row>
    <row r="102" ht="12.75">
      <c r="K102" s="1" t="s">
        <v>99</v>
      </c>
    </row>
    <row r="103" ht="12.75">
      <c r="K103" s="1" t="s">
        <v>100</v>
      </c>
    </row>
    <row r="104" ht="12.75">
      <c r="K104" s="1" t="s">
        <v>101</v>
      </c>
    </row>
    <row r="105" ht="12.75">
      <c r="K105" s="1" t="s">
        <v>102</v>
      </c>
    </row>
    <row r="106" ht="12.75">
      <c r="K106" s="1" t="s">
        <v>103</v>
      </c>
    </row>
    <row r="107" ht="12.75">
      <c r="K107" s="1" t="s">
        <v>104</v>
      </c>
    </row>
    <row r="108" ht="12.75">
      <c r="K108" s="1" t="s">
        <v>105</v>
      </c>
    </row>
    <row r="109" ht="12.75">
      <c r="K109" s="1" t="s">
        <v>106</v>
      </c>
    </row>
    <row r="110" ht="12.75">
      <c r="K110" s="1" t="s">
        <v>107</v>
      </c>
    </row>
    <row r="111" ht="12.75">
      <c r="K111" s="1" t="s">
        <v>108</v>
      </c>
    </row>
    <row r="112" ht="12.75">
      <c r="K112" s="1" t="s">
        <v>109</v>
      </c>
    </row>
    <row r="113" ht="12.75">
      <c r="K113" s="1" t="s">
        <v>110</v>
      </c>
    </row>
    <row r="114" ht="12.75">
      <c r="K114" s="1" t="s">
        <v>111</v>
      </c>
    </row>
    <row r="115" ht="12.75">
      <c r="K115" s="1" t="s">
        <v>112</v>
      </c>
    </row>
    <row r="116" ht="12.75">
      <c r="K116" s="1" t="s">
        <v>113</v>
      </c>
    </row>
    <row r="117" ht="12.75">
      <c r="K117" s="1" t="s">
        <v>114</v>
      </c>
    </row>
    <row r="118" ht="12.75">
      <c r="K118" s="1" t="s">
        <v>115</v>
      </c>
    </row>
    <row r="119" ht="12.75">
      <c r="K119" s="1" t="s">
        <v>116</v>
      </c>
    </row>
    <row r="120" ht="12.75">
      <c r="K120" s="1" t="s">
        <v>117</v>
      </c>
    </row>
    <row r="121" ht="12.75">
      <c r="K121" s="1" t="s">
        <v>118</v>
      </c>
    </row>
    <row r="122" ht="12.75">
      <c r="K122" s="1" t="s">
        <v>119</v>
      </c>
    </row>
    <row r="123" ht="12.75">
      <c r="K123" s="1" t="s">
        <v>120</v>
      </c>
    </row>
    <row r="124" ht="12.75">
      <c r="K124" s="1" t="s">
        <v>121</v>
      </c>
    </row>
    <row r="125" ht="12.75">
      <c r="K125" s="1" t="s">
        <v>122</v>
      </c>
    </row>
    <row r="126" ht="12.75">
      <c r="K126" s="1" t="s">
        <v>123</v>
      </c>
    </row>
    <row r="127" ht="12.75">
      <c r="K127" s="1" t="s">
        <v>124</v>
      </c>
    </row>
    <row r="128" ht="12.75">
      <c r="K128" s="1" t="s">
        <v>125</v>
      </c>
    </row>
    <row r="129" ht="12.75">
      <c r="K129" s="1" t="s">
        <v>126</v>
      </c>
    </row>
    <row r="130" ht="12.75">
      <c r="K130" s="1" t="s">
        <v>127</v>
      </c>
    </row>
    <row r="131" ht="12.75">
      <c r="K131" s="1" t="s">
        <v>128</v>
      </c>
    </row>
    <row r="132" ht="12.75">
      <c r="K132" s="1" t="s">
        <v>129</v>
      </c>
    </row>
    <row r="133" ht="12.75">
      <c r="K133" s="1" t="s">
        <v>130</v>
      </c>
    </row>
    <row r="134" ht="12.75">
      <c r="K134" s="1" t="s">
        <v>131</v>
      </c>
    </row>
    <row r="135" ht="12.75">
      <c r="K135" s="1" t="s">
        <v>132</v>
      </c>
    </row>
    <row r="136" ht="12.75">
      <c r="K136" s="1" t="s">
        <v>133</v>
      </c>
    </row>
    <row r="137" ht="12.75">
      <c r="K137" s="1" t="s">
        <v>134</v>
      </c>
    </row>
    <row r="138" ht="12.75">
      <c r="K138" s="2" t="s">
        <v>135</v>
      </c>
    </row>
    <row r="139" ht="12.75">
      <c r="K139" s="2" t="s">
        <v>136</v>
      </c>
    </row>
    <row r="140" ht="12.75">
      <c r="K140" s="2" t="s">
        <v>137</v>
      </c>
    </row>
    <row r="141" ht="12.75">
      <c r="K141" s="1" t="s">
        <v>138</v>
      </c>
    </row>
    <row r="142" ht="12.75">
      <c r="K142" s="1" t="s">
        <v>139</v>
      </c>
    </row>
    <row r="143" ht="12.75">
      <c r="K143" s="1" t="s">
        <v>140</v>
      </c>
    </row>
    <row r="144" ht="12.75">
      <c r="K144" s="1" t="s">
        <v>141</v>
      </c>
    </row>
    <row r="145" ht="12.75">
      <c r="K145" s="1" t="s">
        <v>142</v>
      </c>
    </row>
    <row r="146" ht="12.75">
      <c r="K146" s="1" t="s">
        <v>143</v>
      </c>
    </row>
    <row r="147" ht="12.75">
      <c r="K147" s="1" t="s">
        <v>144</v>
      </c>
    </row>
    <row r="148" ht="12.75">
      <c r="K148" s="1" t="s">
        <v>145</v>
      </c>
    </row>
    <row r="149" ht="12.75">
      <c r="K149" s="1" t="s">
        <v>146</v>
      </c>
    </row>
    <row r="150" ht="12.75">
      <c r="K150" s="1" t="s">
        <v>147</v>
      </c>
    </row>
    <row r="151" ht="12.75">
      <c r="K151" s="1" t="s">
        <v>148</v>
      </c>
    </row>
    <row r="152" ht="12.75">
      <c r="K152" s="1" t="s">
        <v>149</v>
      </c>
    </row>
    <row r="153" ht="12.75">
      <c r="K153" s="1" t="s">
        <v>150</v>
      </c>
    </row>
    <row r="154" ht="12.75">
      <c r="K154" s="1" t="s">
        <v>151</v>
      </c>
    </row>
    <row r="155" ht="12.75">
      <c r="K155" s="1" t="s">
        <v>152</v>
      </c>
    </row>
    <row r="156" ht="12.75">
      <c r="K156" s="1" t="s">
        <v>153</v>
      </c>
    </row>
    <row r="157" ht="12.75">
      <c r="K157" s="1" t="s">
        <v>154</v>
      </c>
    </row>
    <row r="158" ht="12.75">
      <c r="K158" s="1" t="s">
        <v>155</v>
      </c>
    </row>
    <row r="159" ht="12.75">
      <c r="K159" s="1" t="s">
        <v>156</v>
      </c>
    </row>
    <row r="160" ht="12.75">
      <c r="K160" s="1" t="s">
        <v>157</v>
      </c>
    </row>
    <row r="161" ht="12.75">
      <c r="K161" s="1" t="s">
        <v>158</v>
      </c>
    </row>
    <row r="162" ht="12.75">
      <c r="K162" s="1" t="s">
        <v>159</v>
      </c>
    </row>
    <row r="163" ht="12.75">
      <c r="K163" s="1" t="s">
        <v>160</v>
      </c>
    </row>
    <row r="164" ht="12.75">
      <c r="K164" s="1" t="s">
        <v>161</v>
      </c>
    </row>
    <row r="165" ht="12.75">
      <c r="K165" s="1" t="s">
        <v>162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002"/>
  <sheetViews>
    <sheetView showGridLines="0" showZeros="0"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3" max="4" width="10.25390625" style="0" customWidth="1"/>
  </cols>
  <sheetData>
    <row r="1" spans="1:5" ht="13.5" thickBot="1">
      <c r="A1" s="85" t="s">
        <v>163</v>
      </c>
      <c r="B1" s="59" t="s">
        <v>164</v>
      </c>
      <c r="C1" s="59" t="s">
        <v>165</v>
      </c>
      <c r="D1" s="60" t="s">
        <v>166</v>
      </c>
      <c r="E1" s="61" t="s">
        <v>167</v>
      </c>
    </row>
    <row r="2" spans="1:5" ht="13.5" thickBot="1">
      <c r="A2" s="65">
        <v>1</v>
      </c>
      <c r="B2" s="86">
        <f>IF(Y&lt;&gt;0,1,0)</f>
        <v>1</v>
      </c>
      <c r="C2" s="112">
        <v>8.9</v>
      </c>
      <c r="D2" s="94">
        <v>8.454871794871805</v>
      </c>
      <c r="E2" s="67">
        <f>IF(Yr&gt;1,Y-Yr,0)</f>
        <v>0.44512820512819573</v>
      </c>
    </row>
    <row r="3" spans="1:5" ht="13.5" thickBot="1">
      <c r="A3" s="65">
        <v>2</v>
      </c>
      <c r="B3" s="86">
        <f>IF(Y&gt;1,B2+1,0)</f>
        <v>2</v>
      </c>
      <c r="C3" s="113">
        <v>9.08</v>
      </c>
      <c r="D3" s="94">
        <v>9.070955710955719</v>
      </c>
      <c r="E3" s="67">
        <f aca="true" t="shared" si="0" ref="E3:E13">IF(Yr&gt;1,Y-Yr,0)</f>
        <v>0.009044289044281228</v>
      </c>
    </row>
    <row r="4" spans="1:5" ht="13.5" thickBot="1">
      <c r="A4" s="65">
        <v>3</v>
      </c>
      <c r="B4" s="86">
        <f aca="true" t="shared" si="1" ref="B4:B13">IF(Y&gt;1,B3+1,0)</f>
        <v>3</v>
      </c>
      <c r="C4" s="113">
        <v>9.21</v>
      </c>
      <c r="D4" s="94">
        <v>9.687039627039633</v>
      </c>
      <c r="E4" s="67">
        <f t="shared" si="0"/>
        <v>-0.4770396270396322</v>
      </c>
    </row>
    <row r="5" spans="1:5" ht="13.5" thickBot="1">
      <c r="A5" s="65">
        <v>4</v>
      </c>
      <c r="B5" s="86">
        <f t="shared" si="1"/>
        <v>4</v>
      </c>
      <c r="C5" s="113">
        <v>10.6</v>
      </c>
      <c r="D5" s="94">
        <v>10.303123543123547</v>
      </c>
      <c r="E5" s="67">
        <f t="shared" si="0"/>
        <v>0.29687645687645237</v>
      </c>
    </row>
    <row r="6" spans="1:5" ht="13.5" thickBot="1">
      <c r="A6" s="65">
        <v>5</v>
      </c>
      <c r="B6" s="86">
        <f t="shared" si="1"/>
        <v>5</v>
      </c>
      <c r="C6" s="114">
        <v>11.4</v>
      </c>
      <c r="D6" s="94">
        <v>10.919207459207463</v>
      </c>
      <c r="E6" s="67">
        <f t="shared" si="0"/>
        <v>0.4807925407925371</v>
      </c>
    </row>
    <row r="7" spans="1:7" ht="13.5" thickBot="1">
      <c r="A7" s="65">
        <v>6</v>
      </c>
      <c r="B7" s="86">
        <f t="shared" si="1"/>
        <v>6</v>
      </c>
      <c r="C7" s="114">
        <v>10.9</v>
      </c>
      <c r="D7" s="94">
        <v>11.535291375291377</v>
      </c>
      <c r="E7" s="67">
        <f t="shared" si="0"/>
        <v>-0.6352913752913771</v>
      </c>
      <c r="F7" s="3"/>
      <c r="G7" s="3"/>
    </row>
    <row r="8" spans="1:5" ht="13.5" thickBot="1">
      <c r="A8" s="65">
        <v>7</v>
      </c>
      <c r="B8" s="86">
        <f t="shared" si="1"/>
        <v>7</v>
      </c>
      <c r="C8" s="114">
        <v>12.1</v>
      </c>
      <c r="D8" s="94">
        <v>12.151375291375292</v>
      </c>
      <c r="E8" s="67">
        <f t="shared" si="0"/>
        <v>-0.051375291375292065</v>
      </c>
    </row>
    <row r="9" spans="1:5" ht="13.5" thickBot="1">
      <c r="A9" s="65">
        <v>8</v>
      </c>
      <c r="B9" s="86">
        <f t="shared" si="1"/>
        <v>8</v>
      </c>
      <c r="C9" s="114">
        <v>12.7</v>
      </c>
      <c r="D9" s="94">
        <v>12.767459207459206</v>
      </c>
      <c r="E9" s="67">
        <f t="shared" si="0"/>
        <v>-0.06745920745920664</v>
      </c>
    </row>
    <row r="10" spans="1:5" ht="13.5" thickBot="1">
      <c r="A10" s="65">
        <v>9</v>
      </c>
      <c r="B10" s="86">
        <f t="shared" si="1"/>
        <v>9</v>
      </c>
      <c r="C10" s="114">
        <v>12.99</v>
      </c>
      <c r="D10" s="94">
        <v>13.38354312354312</v>
      </c>
      <c r="E10" s="67">
        <f t="shared" si="0"/>
        <v>-0.39354312354311993</v>
      </c>
    </row>
    <row r="11" spans="1:5" ht="13.5" thickBot="1">
      <c r="A11" s="65">
        <v>10</v>
      </c>
      <c r="B11" s="86">
        <f t="shared" si="1"/>
        <v>10</v>
      </c>
      <c r="C11" s="114">
        <v>13.4</v>
      </c>
      <c r="D11" s="94">
        <v>13.999627039627034</v>
      </c>
      <c r="E11" s="67">
        <f t="shared" si="0"/>
        <v>-0.599627039627034</v>
      </c>
    </row>
    <row r="12" spans="1:7" ht="13.5" thickBot="1">
      <c r="A12" s="65">
        <v>11</v>
      </c>
      <c r="B12" s="86">
        <f t="shared" si="1"/>
        <v>11</v>
      </c>
      <c r="C12" s="114">
        <v>14.9</v>
      </c>
      <c r="D12" s="94">
        <v>14.615710955710949</v>
      </c>
      <c r="E12" s="67">
        <f t="shared" si="0"/>
        <v>0.2842890442890518</v>
      </c>
      <c r="G12" s="1"/>
    </row>
    <row r="13" spans="1:6" ht="13.5" thickBot="1">
      <c r="A13" s="65">
        <v>12</v>
      </c>
      <c r="B13" s="86">
        <f t="shared" si="1"/>
        <v>12</v>
      </c>
      <c r="C13" s="114">
        <v>15.94</v>
      </c>
      <c r="D13" s="94">
        <v>15.231794871794865</v>
      </c>
      <c r="E13" s="67">
        <f t="shared" si="0"/>
        <v>0.7082051282051349</v>
      </c>
      <c r="F13" s="56"/>
    </row>
    <row r="14" spans="1:5" ht="16.5" customHeight="1" thickBot="1">
      <c r="A14" s="68" t="s">
        <v>168</v>
      </c>
      <c r="B14" s="105">
        <v>13</v>
      </c>
      <c r="C14" s="106"/>
      <c r="D14" s="107">
        <v>15.847878787878779</v>
      </c>
      <c r="E14" s="108">
        <v>0.4746233938264796</v>
      </c>
    </row>
    <row r="15" spans="1:2" ht="13.5" thickBot="1">
      <c r="A15" s="93" t="s">
        <v>169</v>
      </c>
      <c r="B15" s="109">
        <v>1</v>
      </c>
    </row>
    <row r="16" spans="1:8" ht="13.5" thickBot="1">
      <c r="A16" s="57"/>
      <c r="B16" s="77" t="s">
        <v>170</v>
      </c>
      <c r="C16" s="62"/>
      <c r="D16" s="66"/>
      <c r="E16" s="66"/>
      <c r="F16" s="66"/>
      <c r="G16" s="58"/>
      <c r="H16" s="91"/>
    </row>
    <row r="17" spans="1:8" ht="13.5" thickBot="1">
      <c r="A17" s="75" t="s">
        <v>171</v>
      </c>
      <c r="B17" s="76" t="s">
        <v>172</v>
      </c>
      <c r="C17" s="74" t="s">
        <v>173</v>
      </c>
      <c r="D17" s="63" t="s">
        <v>174</v>
      </c>
      <c r="E17" s="5" t="s">
        <v>175</v>
      </c>
      <c r="F17" s="5" t="s">
        <v>176</v>
      </c>
      <c r="G17" s="64" t="s">
        <v>177</v>
      </c>
      <c r="H17" s="92" t="s">
        <v>178</v>
      </c>
    </row>
    <row r="18" spans="1:11" ht="12.75">
      <c r="A18" s="69" t="s">
        <v>179</v>
      </c>
      <c r="B18" s="70">
        <v>1</v>
      </c>
      <c r="C18" s="95">
        <v>7.83878787878789</v>
      </c>
      <c r="D18" s="95">
        <v>0.6160839160839144</v>
      </c>
      <c r="E18" s="96">
        <v>0.9798727435832613</v>
      </c>
      <c r="F18" s="96">
        <v>0.4746233938264796</v>
      </c>
      <c r="G18" s="97">
        <v>0.03161524394071499</v>
      </c>
      <c r="H18" s="98">
        <v>0.9798727435832609</v>
      </c>
      <c r="I18" s="46"/>
      <c r="J18" s="46"/>
      <c r="K18" s="1"/>
    </row>
    <row r="19" spans="1:10" ht="12.75">
      <c r="A19" s="69" t="s">
        <v>180</v>
      </c>
      <c r="B19" s="70">
        <v>2</v>
      </c>
      <c r="C19" s="95">
        <v>0.1167074596619891</v>
      </c>
      <c r="D19" s="95">
        <v>-0.00452275432222057</v>
      </c>
      <c r="E19" s="96">
        <v>-0.9802118932085204</v>
      </c>
      <c r="F19" s="96">
        <v>0.4167103029518612</v>
      </c>
      <c r="G19" s="97">
        <v>0.02725873258856784</v>
      </c>
      <c r="H19" s="99">
        <v>0.984521235184938</v>
      </c>
      <c r="I19" s="46"/>
      <c r="J19" s="46"/>
    </row>
    <row r="20" spans="1:10" ht="14.25">
      <c r="A20" s="69" t="s">
        <v>181</v>
      </c>
      <c r="B20" s="70">
        <v>3</v>
      </c>
      <c r="C20" s="95">
        <v>13.441914043044756</v>
      </c>
      <c r="D20" s="95">
        <v>-6.181652006817028</v>
      </c>
      <c r="E20" s="96">
        <v>-0.7179291593894903</v>
      </c>
      <c r="F20" s="96">
        <v>1.655083596206235</v>
      </c>
      <c r="G20" s="97">
        <v>0.10980761590245193</v>
      </c>
      <c r="H20" s="99">
        <v>0.7179291593894889</v>
      </c>
      <c r="I20" s="46"/>
      <c r="J20" s="46"/>
    </row>
    <row r="21" spans="1:10" ht="14.25">
      <c r="A21" s="69" t="s">
        <v>182</v>
      </c>
      <c r="B21" s="70">
        <v>4</v>
      </c>
      <c r="C21" s="95">
        <v>0.13111131622616315</v>
      </c>
      <c r="D21" s="95">
        <v>0.05884686858304898</v>
      </c>
      <c r="E21" s="96">
        <v>0.9762561134343596</v>
      </c>
      <c r="F21" s="96">
        <v>1.4779217347994205</v>
      </c>
      <c r="G21" s="97">
        <v>0.0941403320655436</v>
      </c>
      <c r="H21" s="100">
        <v>0.7833323007436083</v>
      </c>
      <c r="I21" s="46"/>
      <c r="J21" s="46"/>
    </row>
    <row r="22" spans="1:10" ht="14.25">
      <c r="A22" s="69" t="s">
        <v>183</v>
      </c>
      <c r="B22" s="70">
        <v>5</v>
      </c>
      <c r="C22" s="95">
        <v>8.293794743288748</v>
      </c>
      <c r="D22" s="95">
        <v>0.022683472941607965</v>
      </c>
      <c r="E22" s="96">
        <v>0.9840845363999744</v>
      </c>
      <c r="F22" s="96">
        <v>0.409547668521517</v>
      </c>
      <c r="G22" s="97">
        <v>0.028357575552196118</v>
      </c>
      <c r="H22" s="99">
        <v>0.9850527797941128</v>
      </c>
      <c r="I22" s="46"/>
      <c r="J22" s="46"/>
    </row>
    <row r="23" spans="1:10" ht="12.75">
      <c r="A23" s="69" t="s">
        <v>184</v>
      </c>
      <c r="B23" s="70">
        <v>6</v>
      </c>
      <c r="C23" s="95">
        <v>0.0822077622235846</v>
      </c>
      <c r="D23" s="95">
        <v>0.10519649251495067</v>
      </c>
      <c r="E23" s="96">
        <v>0.6828921384217199</v>
      </c>
      <c r="F23" s="96">
        <v>1.8668976415574121</v>
      </c>
      <c r="G23" s="97">
        <v>0.11409806095897734</v>
      </c>
      <c r="H23" s="99">
        <v>0.6192376527284075</v>
      </c>
      <c r="I23" s="46"/>
      <c r="J23" s="46"/>
    </row>
    <row r="24" spans="1:10" ht="14.25">
      <c r="A24" s="69" t="s">
        <v>185</v>
      </c>
      <c r="B24" s="70">
        <v>7</v>
      </c>
      <c r="C24" s="95">
        <v>7.8805984289921245</v>
      </c>
      <c r="D24" s="95">
        <v>0.2345116242192291</v>
      </c>
      <c r="E24" s="96">
        <v>0.9262490263311283</v>
      </c>
      <c r="F24" s="96">
        <v>0.8958880060569765</v>
      </c>
      <c r="G24" s="97">
        <v>0.052528941192094385</v>
      </c>
      <c r="H24" s="99">
        <v>0.9262930108169424</v>
      </c>
      <c r="I24" s="46"/>
      <c r="J24" s="46"/>
    </row>
    <row r="25" spans="1:10" ht="14.25">
      <c r="A25" s="69" t="s">
        <v>186</v>
      </c>
      <c r="B25" s="70">
        <v>8</v>
      </c>
      <c r="C25" s="95">
        <v>7.348589819499171</v>
      </c>
      <c r="D25" s="95">
        <v>2.698571238014014</v>
      </c>
      <c r="E25" s="96">
        <v>0.8997459776781376</v>
      </c>
      <c r="F25" s="96">
        <v>1.0376165309922054</v>
      </c>
      <c r="G25" s="97">
        <v>0.06548897602224829</v>
      </c>
      <c r="H25" s="99">
        <v>0.8997459776781381</v>
      </c>
      <c r="I25" s="46"/>
      <c r="J25" s="46"/>
    </row>
    <row r="26" spans="1:10" ht="15">
      <c r="A26" s="69" t="s">
        <v>187</v>
      </c>
      <c r="B26" s="70">
        <v>9</v>
      </c>
      <c r="C26" s="95">
        <v>-221.1042052598211</v>
      </c>
      <c r="D26" s="95">
        <v>-25.80451011645673</v>
      </c>
      <c r="E26" s="96">
        <v>-0.9802118932085204</v>
      </c>
      <c r="F26" s="96">
        <v>0.41671030295186146</v>
      </c>
      <c r="G26" s="97">
        <v>0.02725873258856786</v>
      </c>
      <c r="H26" s="99">
        <v>0.984521235184938</v>
      </c>
      <c r="I26" s="110"/>
      <c r="J26" s="111"/>
    </row>
    <row r="27" spans="1:10" ht="15">
      <c r="A27" s="69" t="s">
        <v>188</v>
      </c>
      <c r="B27" s="70">
        <v>10</v>
      </c>
      <c r="C27" s="115">
        <v>13.44258393505973</v>
      </c>
      <c r="D27" s="95">
        <v>0.6715601117704793</v>
      </c>
      <c r="E27" s="96">
        <v>0.7906173482232619</v>
      </c>
      <c r="F27" s="96">
        <v>1.5352326707216502</v>
      </c>
      <c r="G27" s="97">
        <v>0.09309363219388961</v>
      </c>
      <c r="H27" s="99">
        <v>0.7635846487435529</v>
      </c>
      <c r="I27" s="110"/>
      <c r="J27" s="111"/>
    </row>
    <row r="28" spans="1:10" ht="18.75">
      <c r="A28" s="71" t="s">
        <v>189</v>
      </c>
      <c r="B28" s="70">
        <v>11</v>
      </c>
      <c r="C28" s="95">
        <v>12.280266961661157</v>
      </c>
      <c r="D28" s="95">
        <v>-0.17645174198415242</v>
      </c>
      <c r="E28" s="96">
        <v>-0.5998493006322916</v>
      </c>
      <c r="F28" s="96">
        <v>1.8895822417765125</v>
      </c>
      <c r="G28" s="97">
        <v>0.1046794667203861</v>
      </c>
      <c r="H28" s="99">
        <v>0.6069439994784388</v>
      </c>
      <c r="I28" s="110"/>
      <c r="J28" s="111"/>
    </row>
    <row r="29" spans="1:10" ht="15.75" thickBot="1">
      <c r="A29" s="72" t="s">
        <v>190</v>
      </c>
      <c r="B29" s="73">
        <v>12</v>
      </c>
      <c r="C29" s="101">
        <v>9.351631265930331</v>
      </c>
      <c r="D29" s="101">
        <v>0.046000653552055404</v>
      </c>
      <c r="E29" s="102">
        <v>0.9770348885062405</v>
      </c>
      <c r="F29" s="102">
        <v>0.5066168824441335</v>
      </c>
      <c r="G29" s="103">
        <v>0.03562341132554333</v>
      </c>
      <c r="H29" s="104">
        <v>0.9770348885062393</v>
      </c>
      <c r="I29" s="46"/>
      <c r="J29" s="46"/>
    </row>
    <row r="30" ht="13.5" thickBot="1"/>
    <row r="31" spans="1:5" ht="12.75">
      <c r="A31" s="78" t="s">
        <v>191</v>
      </c>
      <c r="B31" s="79"/>
      <c r="C31" s="79"/>
      <c r="D31" s="79"/>
      <c r="E31" s="80"/>
    </row>
    <row r="32" spans="1:5" ht="12.75">
      <c r="A32" s="81" t="s">
        <v>192</v>
      </c>
      <c r="B32" s="84"/>
      <c r="C32" s="82"/>
      <c r="D32" s="82"/>
      <c r="E32" s="83"/>
    </row>
    <row r="33" spans="1:5" ht="18.75" thickBot="1">
      <c r="A33" s="89" t="s">
        <v>213</v>
      </c>
      <c r="B33" s="87"/>
      <c r="C33" s="87"/>
      <c r="D33" s="87"/>
      <c r="E33" s="88"/>
    </row>
    <row r="1000" ht="1.5" customHeight="1">
      <c r="I1000" s="90">
        <f ca="1">VALUE(TODAY())</f>
        <v>39553</v>
      </c>
    </row>
    <row r="1001" ht="2.25" customHeight="1">
      <c r="I1001" s="90">
        <v>36026</v>
      </c>
    </row>
    <row r="1002" ht="12.75">
      <c r="I1002">
        <f>IF(I1001-I1000&gt;0,0,1111)</f>
        <v>1111</v>
      </c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37"/>
  <sheetViews>
    <sheetView showGridLines="0" zoomScale="80" zoomScaleNormal="80" workbookViewId="0" topLeftCell="A1">
      <selection activeCell="G26" sqref="G26"/>
    </sheetView>
  </sheetViews>
  <sheetFormatPr defaultColWidth="9.00390625" defaultRowHeight="12.75"/>
  <cols>
    <col min="1" max="1" width="10.00390625" style="0" customWidth="1"/>
    <col min="2" max="2" width="9.875" style="0" customWidth="1"/>
    <col min="3" max="3" width="11.00390625" style="0" bestFit="1" customWidth="1"/>
    <col min="4" max="4" width="10.75390625" style="0" customWidth="1"/>
    <col min="5" max="5" width="11.125" style="0" customWidth="1"/>
    <col min="6" max="6" width="10.125" style="0" customWidth="1"/>
    <col min="7" max="7" width="10.75390625" style="0" customWidth="1"/>
    <col min="8" max="8" width="12.125" style="0" bestFit="1" customWidth="1"/>
    <col min="9" max="9" width="19.25390625" style="0" bestFit="1" customWidth="1"/>
    <col min="10" max="10" width="1.00390625" style="0" customWidth="1"/>
    <col min="11" max="12" width="1.12109375" style="0" customWidth="1"/>
    <col min="13" max="13" width="17.25390625" style="0" bestFit="1" customWidth="1"/>
    <col min="14" max="14" width="9.375" style="0" bestFit="1" customWidth="1"/>
    <col min="15" max="15" width="12.125" style="0" bestFit="1" customWidth="1"/>
    <col min="16" max="16" width="16.25390625" style="0" bestFit="1" customWidth="1"/>
  </cols>
  <sheetData>
    <row r="1" spans="1:9" ht="18.75" thickBot="1">
      <c r="A1" s="52" t="s">
        <v>193</v>
      </c>
      <c r="B1" s="48">
        <v>6</v>
      </c>
      <c r="C1" s="52" t="s">
        <v>194</v>
      </c>
      <c r="D1" s="48">
        <v>7</v>
      </c>
      <c r="E1" s="55" t="s">
        <v>212</v>
      </c>
      <c r="F1" s="53"/>
      <c r="G1" s="53"/>
      <c r="H1" s="53"/>
      <c r="I1" s="54"/>
    </row>
    <row r="2" spans="1:16" ht="13.5" thickBot="1">
      <c r="A2" s="49" t="s">
        <v>195</v>
      </c>
      <c r="B2" s="5" t="s">
        <v>165</v>
      </c>
      <c r="C2" s="5" t="s">
        <v>196</v>
      </c>
      <c r="D2" s="5" t="s">
        <v>197</v>
      </c>
      <c r="E2" s="5" t="s">
        <v>198</v>
      </c>
      <c r="F2" s="5" t="s">
        <v>199</v>
      </c>
      <c r="G2" s="6" t="s">
        <v>200</v>
      </c>
      <c r="H2" s="7" t="s">
        <v>201</v>
      </c>
      <c r="I2" s="24" t="s">
        <v>202</v>
      </c>
      <c r="J2" s="46"/>
      <c r="K2" s="46"/>
      <c r="L2" s="46"/>
      <c r="M2" s="28" t="s">
        <v>203</v>
      </c>
      <c r="N2" s="26" t="s">
        <v>165</v>
      </c>
      <c r="O2" s="25" t="s">
        <v>201</v>
      </c>
      <c r="P2" s="128" t="s">
        <v>204</v>
      </c>
    </row>
    <row r="3" spans="1:16" ht="13.5" thickBot="1">
      <c r="A3" s="50">
        <v>1</v>
      </c>
      <c r="B3" s="29">
        <v>15.9</v>
      </c>
      <c r="C3" s="29">
        <v>10232.9</v>
      </c>
      <c r="D3" s="29">
        <v>3989</v>
      </c>
      <c r="E3" s="29">
        <v>3677</v>
      </c>
      <c r="F3" s="29">
        <v>100.7</v>
      </c>
      <c r="G3" s="30">
        <v>110.2</v>
      </c>
      <c r="H3" s="19">
        <f aca="true" t="shared" si="0" ref="H3:H9">$B$16+$C$16*$C3+$D$16*$D3+$E$16*$E3+$F$16*$F3+$G$16*$G3</f>
        <v>15.849482450587455</v>
      </c>
      <c r="I3" s="22">
        <f>($B3-$H3)^2</f>
        <v>0.0025520227986489193</v>
      </c>
      <c r="J3" s="46"/>
      <c r="K3" s="46"/>
      <c r="L3" s="46"/>
      <c r="M3" s="119"/>
      <c r="N3" s="123">
        <f aca="true" t="shared" si="1" ref="N3:N9">B3</f>
        <v>15.9</v>
      </c>
      <c r="O3" s="126">
        <f aca="true" t="shared" si="2" ref="O3:O9">$B$16+$C$16*$C3+$D$16*$D3+$E$16*$E3+$F$16*$F3+$G$16*$G3</f>
        <v>15.849482450587455</v>
      </c>
      <c r="P3" s="123"/>
    </row>
    <row r="4" spans="1:16" ht="13.5" thickBot="1">
      <c r="A4" s="50">
        <v>2</v>
      </c>
      <c r="B4" s="29">
        <v>8.08</v>
      </c>
      <c r="C4" s="29">
        <v>10297.8</v>
      </c>
      <c r="D4" s="29">
        <v>2556</v>
      </c>
      <c r="E4" s="29">
        <v>2358</v>
      </c>
      <c r="F4" s="29">
        <v>101.7</v>
      </c>
      <c r="G4" s="30">
        <v>110.2</v>
      </c>
      <c r="H4" s="20">
        <f t="shared" si="0"/>
        <v>8.27375609089891</v>
      </c>
      <c r="I4" s="22">
        <f aca="true" t="shared" si="3" ref="I4:I9">($B4-$H4)^2</f>
        <v>0.03754142276042676</v>
      </c>
      <c r="J4" s="46"/>
      <c r="K4" s="46"/>
      <c r="L4" s="46"/>
      <c r="M4" s="119"/>
      <c r="N4" s="124">
        <f t="shared" si="1"/>
        <v>8.08</v>
      </c>
      <c r="O4" s="121">
        <f t="shared" si="2"/>
        <v>8.27375609089891</v>
      </c>
      <c r="P4" s="124"/>
    </row>
    <row r="5" spans="1:16" ht="13.5" thickBot="1">
      <c r="A5" s="50">
        <v>3</v>
      </c>
      <c r="B5" s="29">
        <v>7.21</v>
      </c>
      <c r="C5" s="29">
        <v>10319.4</v>
      </c>
      <c r="D5" s="29">
        <v>2207</v>
      </c>
      <c r="E5" s="29">
        <v>2086</v>
      </c>
      <c r="F5" s="29">
        <v>77</v>
      </c>
      <c r="G5" s="30">
        <v>120.2</v>
      </c>
      <c r="H5" s="20">
        <f t="shared" si="0"/>
        <v>7.089308161755887</v>
      </c>
      <c r="I5" s="22">
        <f t="shared" si="3"/>
        <v>0.014566519818743165</v>
      </c>
      <c r="J5" s="46"/>
      <c r="K5" s="46"/>
      <c r="L5" s="46"/>
      <c r="M5" s="119"/>
      <c r="N5" s="124">
        <f t="shared" si="1"/>
        <v>7.21</v>
      </c>
      <c r="O5" s="121">
        <f t="shared" si="2"/>
        <v>7.089308161755887</v>
      </c>
      <c r="P5" s="124"/>
    </row>
    <row r="6" spans="1:16" ht="13.5" thickBot="1">
      <c r="A6" s="50">
        <v>4</v>
      </c>
      <c r="B6" s="29">
        <v>4.52</v>
      </c>
      <c r="C6" s="29">
        <v>10264.4</v>
      </c>
      <c r="D6" s="29">
        <v>1914</v>
      </c>
      <c r="E6" s="29">
        <v>1310</v>
      </c>
      <c r="F6" s="29">
        <v>65.9</v>
      </c>
      <c r="G6" s="30">
        <v>107.7</v>
      </c>
      <c r="H6" s="20">
        <f t="shared" si="0"/>
        <v>4.683026139396835</v>
      </c>
      <c r="I6" s="22">
        <f t="shared" si="3"/>
        <v>0.02657752212663652</v>
      </c>
      <c r="J6" s="46"/>
      <c r="K6" s="46"/>
      <c r="L6" s="46"/>
      <c r="M6" s="119"/>
      <c r="N6" s="124">
        <f t="shared" si="1"/>
        <v>4.52</v>
      </c>
      <c r="O6" s="121">
        <f t="shared" si="2"/>
        <v>4.683026139396835</v>
      </c>
      <c r="P6" s="124"/>
    </row>
    <row r="7" spans="1:16" ht="13.5" thickBot="1">
      <c r="A7" s="50">
        <v>5</v>
      </c>
      <c r="B7" s="29">
        <v>6.38</v>
      </c>
      <c r="C7" s="29">
        <v>10236.1</v>
      </c>
      <c r="D7" s="29">
        <v>2291</v>
      </c>
      <c r="E7" s="29">
        <v>1673</v>
      </c>
      <c r="F7" s="29">
        <v>111.9</v>
      </c>
      <c r="G7" s="30">
        <v>101.5</v>
      </c>
      <c r="H7" s="20">
        <f t="shared" si="0"/>
        <v>5.930815227463191</v>
      </c>
      <c r="I7" s="22">
        <f t="shared" si="3"/>
        <v>0.20176695987894444</v>
      </c>
      <c r="J7" s="46"/>
      <c r="K7" s="46"/>
      <c r="L7" s="46"/>
      <c r="M7" s="119"/>
      <c r="N7" s="124">
        <f t="shared" si="1"/>
        <v>6.38</v>
      </c>
      <c r="O7" s="121">
        <f t="shared" si="2"/>
        <v>5.930815227463191</v>
      </c>
      <c r="P7" s="124"/>
    </row>
    <row r="8" spans="1:16" ht="13.5" thickBot="1">
      <c r="A8" s="50">
        <v>6</v>
      </c>
      <c r="B8" s="29">
        <v>7.66</v>
      </c>
      <c r="C8" s="29">
        <v>10203.8</v>
      </c>
      <c r="D8" s="29">
        <v>2497</v>
      </c>
      <c r="E8" s="29">
        <v>1949</v>
      </c>
      <c r="F8" s="29">
        <v>127.1</v>
      </c>
      <c r="G8" s="30">
        <v>101.5</v>
      </c>
      <c r="H8" s="20">
        <f t="shared" si="0"/>
        <v>8.029869083259964</v>
      </c>
      <c r="I8" s="22">
        <f t="shared" si="3"/>
        <v>0.13680313875156605</v>
      </c>
      <c r="J8" s="46"/>
      <c r="K8" s="46"/>
      <c r="L8" s="46"/>
      <c r="M8" s="119"/>
      <c r="N8" s="124">
        <f t="shared" si="1"/>
        <v>7.66</v>
      </c>
      <c r="O8" s="121">
        <f t="shared" si="2"/>
        <v>8.029869083259964</v>
      </c>
      <c r="P8" s="124"/>
    </row>
    <row r="9" spans="1:16" ht="13.5" thickBot="1">
      <c r="A9" s="51">
        <v>7</v>
      </c>
      <c r="B9" s="29">
        <v>9.67</v>
      </c>
      <c r="C9" s="31">
        <v>10186.5</v>
      </c>
      <c r="D9" s="31">
        <v>2201</v>
      </c>
      <c r="E9" s="31">
        <v>1904</v>
      </c>
      <c r="F9" s="31">
        <v>120.6</v>
      </c>
      <c r="G9" s="32">
        <v>101.5</v>
      </c>
      <c r="H9" s="21">
        <f t="shared" si="0"/>
        <v>9.563742846637222</v>
      </c>
      <c r="I9" s="22">
        <f t="shared" si="3"/>
        <v>0.011290582640760893</v>
      </c>
      <c r="J9" s="46"/>
      <c r="K9" s="46"/>
      <c r="L9" s="46"/>
      <c r="M9" s="120">
        <f>$B$16+$C$16*$C9+$D$16*$D9+$E$16*$E9+$F$16*$F9+$G$16*$G9</f>
        <v>9.563742846637222</v>
      </c>
      <c r="N9" s="125">
        <f t="shared" si="1"/>
        <v>9.67</v>
      </c>
      <c r="O9" s="127">
        <f t="shared" si="2"/>
        <v>9.563742846637222</v>
      </c>
      <c r="P9" s="129">
        <f>$B$16+$C$16*$C9+$D$16*$D9+$E$16*$E9+$F$16*$F9+$G$16*$G9</f>
        <v>9.563742846637222</v>
      </c>
    </row>
    <row r="10" spans="1:16" ht="18.75" thickBot="1">
      <c r="A10" s="17" t="s">
        <v>205</v>
      </c>
      <c r="B10" s="18"/>
      <c r="C10" s="33">
        <v>10100.2</v>
      </c>
      <c r="D10" s="33">
        <v>2350</v>
      </c>
      <c r="E10" s="33">
        <v>1300</v>
      </c>
      <c r="F10" s="33">
        <v>90</v>
      </c>
      <c r="G10" s="33">
        <v>110</v>
      </c>
      <c r="H10" s="8">
        <f>$B$16+$C$16*$C10+$D$16*$D10+$E$16*$E10+$F$16*$F10+$G$16*$G10</f>
        <v>7.97660716954403</v>
      </c>
      <c r="I10" s="23">
        <f>(SUM($I$3:$I$9)/($D$1-$B$1))^0.5</f>
        <v>0.6565806643328196</v>
      </c>
      <c r="J10" s="46"/>
      <c r="K10" s="46"/>
      <c r="L10" s="46"/>
      <c r="M10" s="27">
        <f>$O$10-$I$10</f>
        <v>7.32002650521121</v>
      </c>
      <c r="N10" s="122"/>
      <c r="O10" s="16">
        <f>$B$16+$C$16*$C10+$D$16*$D10+$E$16*$E10+$F$16*$F10+$G$16*$G10</f>
        <v>7.97660716954403</v>
      </c>
      <c r="P10" s="122">
        <f>O10+$I$10</f>
        <v>8.63318783387685</v>
      </c>
    </row>
    <row r="11" spans="2:7" ht="13.5" thickBot="1">
      <c r="B11" s="47" t="s">
        <v>165</v>
      </c>
      <c r="C11" s="47" t="s">
        <v>196</v>
      </c>
      <c r="D11" s="47" t="s">
        <v>197</v>
      </c>
      <c r="E11" s="47" t="s">
        <v>198</v>
      </c>
      <c r="F11" s="47" t="s">
        <v>199</v>
      </c>
      <c r="G11" s="47" t="s">
        <v>200</v>
      </c>
    </row>
    <row r="12" spans="1:8" ht="12.75">
      <c r="A12" s="13" t="s">
        <v>206</v>
      </c>
      <c r="B12" s="34">
        <v>3.359610643135512</v>
      </c>
      <c r="C12" s="34">
        <v>44.639892473142325</v>
      </c>
      <c r="D12" s="34">
        <v>630.0975952912662</v>
      </c>
      <c r="E12" s="34">
        <v>698.1505597517145</v>
      </c>
      <c r="F12" s="34">
        <v>20.674829417157742</v>
      </c>
      <c r="G12" s="35">
        <v>6.3684169692224595</v>
      </c>
      <c r="H12" s="11"/>
    </row>
    <row r="13" spans="1:8" ht="12.75">
      <c r="A13" s="14" t="s">
        <v>207</v>
      </c>
      <c r="B13" s="36">
        <v>8.48857142857143</v>
      </c>
      <c r="C13" s="36">
        <v>10248.7</v>
      </c>
      <c r="D13" s="36">
        <v>2522.1428571428573</v>
      </c>
      <c r="E13" s="36">
        <v>2136.714285714286</v>
      </c>
      <c r="F13" s="36">
        <v>100.7</v>
      </c>
      <c r="G13" s="37">
        <v>107.54285714285713</v>
      </c>
      <c r="H13" s="12"/>
    </row>
    <row r="14" spans="1:8" ht="12.75">
      <c r="A14" s="14" t="s">
        <v>208</v>
      </c>
      <c r="B14" s="36"/>
      <c r="C14" s="36">
        <v>-0.2853634448842902</v>
      </c>
      <c r="D14" s="36">
        <v>0.9314823539525227</v>
      </c>
      <c r="E14" s="36">
        <v>0.9458418316132416</v>
      </c>
      <c r="F14" s="36">
        <v>0.3003194228699478</v>
      </c>
      <c r="G14" s="37">
        <v>0.08286445913016849</v>
      </c>
      <c r="H14" s="12"/>
    </row>
    <row r="15" spans="1:8" ht="12.75">
      <c r="A15" s="14" t="s">
        <v>209</v>
      </c>
      <c r="B15" s="36">
        <v>0.9945436748665573</v>
      </c>
      <c r="C15" s="36">
        <v>0.9781282133196492</v>
      </c>
      <c r="D15" s="36">
        <v>0.9923683759007552</v>
      </c>
      <c r="E15" s="36">
        <v>0.9982041586828859</v>
      </c>
      <c r="F15" s="36">
        <v>0.9147900201494339</v>
      </c>
      <c r="G15" s="37">
        <v>0.9340284751628608</v>
      </c>
      <c r="H15" s="12"/>
    </row>
    <row r="16" spans="1:8" ht="12.75">
      <c r="A16" s="14" t="s">
        <v>210</v>
      </c>
      <c r="B16" s="36">
        <v>368.7049999729836</v>
      </c>
      <c r="C16" s="36">
        <v>-0.03526662658081502</v>
      </c>
      <c r="D16" s="36">
        <v>-0.00363209193306149</v>
      </c>
      <c r="E16" s="36">
        <v>0.00793031888542287</v>
      </c>
      <c r="F16" s="36">
        <v>-0.03161942479800281</v>
      </c>
      <c r="G16" s="37">
        <v>-0.031424193531151084</v>
      </c>
      <c r="H16" s="12"/>
    </row>
    <row r="17" spans="1:8" ht="13.5" thickBot="1">
      <c r="A17" s="15" t="s">
        <v>211</v>
      </c>
      <c r="B17" s="38"/>
      <c r="C17" s="38">
        <v>-0.4685954968248222</v>
      </c>
      <c r="D17" s="38">
        <v>-0.6812016736448172</v>
      </c>
      <c r="E17" s="38">
        <v>1.6479756605665237</v>
      </c>
      <c r="F17" s="38">
        <v>-0.19458392159313892</v>
      </c>
      <c r="G17" s="39">
        <v>-0.059567131011687646</v>
      </c>
      <c r="H17" s="4"/>
    </row>
    <row r="18" spans="1:8" ht="12.75">
      <c r="A18" s="4"/>
      <c r="B18" s="40"/>
      <c r="C18" s="41"/>
      <c r="D18" s="41"/>
      <c r="E18" s="41"/>
      <c r="F18" s="41"/>
      <c r="G18" s="41"/>
      <c r="H18" s="4"/>
    </row>
    <row r="19" spans="1:8" ht="13.5" thickBot="1">
      <c r="A19" s="10"/>
      <c r="B19" s="46" t="s">
        <v>165</v>
      </c>
      <c r="C19" s="46" t="s">
        <v>196</v>
      </c>
      <c r="D19" s="46" t="s">
        <v>197</v>
      </c>
      <c r="E19" s="46" t="s">
        <v>198</v>
      </c>
      <c r="F19" s="46" t="s">
        <v>199</v>
      </c>
      <c r="G19" s="46" t="s">
        <v>200</v>
      </c>
      <c r="H19" s="4"/>
    </row>
    <row r="20" spans="1:8" ht="13.5" thickBot="1">
      <c r="A20" s="9" t="s">
        <v>165</v>
      </c>
      <c r="B20" s="42">
        <v>1</v>
      </c>
      <c r="C20" s="43">
        <v>-0.2853634448842902</v>
      </c>
      <c r="D20" s="42">
        <v>0.9314823539525227</v>
      </c>
      <c r="E20" s="42">
        <v>0.9458418316132416</v>
      </c>
      <c r="F20" s="42">
        <v>0.3003194228699478</v>
      </c>
      <c r="G20" s="42">
        <v>0.08286445913016849</v>
      </c>
      <c r="H20" s="4"/>
    </row>
    <row r="21" spans="1:8" ht="13.5" thickBot="1">
      <c r="A21" s="9" t="s">
        <v>196</v>
      </c>
      <c r="B21" s="44"/>
      <c r="C21" s="42">
        <v>1</v>
      </c>
      <c r="D21" s="43">
        <v>-0.14894427960195258</v>
      </c>
      <c r="E21" s="42">
        <v>-0.005914532558875397</v>
      </c>
      <c r="F21" s="42">
        <v>-0.733247101221416</v>
      </c>
      <c r="G21" s="42">
        <v>0.8588651238870669</v>
      </c>
      <c r="H21" s="4"/>
    </row>
    <row r="22" spans="1:8" ht="13.5" thickBot="1">
      <c r="A22" s="9" t="s">
        <v>197</v>
      </c>
      <c r="B22" s="44"/>
      <c r="C22" s="45"/>
      <c r="D22" s="42">
        <v>1</v>
      </c>
      <c r="E22" s="43">
        <v>0.9652297896338243</v>
      </c>
      <c r="F22" s="42">
        <v>0.20860592752446952</v>
      </c>
      <c r="G22" s="42">
        <v>0.12077855194227798</v>
      </c>
      <c r="H22" s="4"/>
    </row>
    <row r="23" spans="1:8" ht="13.5" thickBot="1">
      <c r="A23" s="9" t="s">
        <v>198</v>
      </c>
      <c r="B23" s="44"/>
      <c r="C23" s="45"/>
      <c r="D23" s="45"/>
      <c r="E23" s="42">
        <v>1</v>
      </c>
      <c r="F23" s="43">
        <v>0.15254108876364156</v>
      </c>
      <c r="G23" s="42">
        <v>0.2972639536156366</v>
      </c>
      <c r="H23" s="4"/>
    </row>
    <row r="24" spans="1:8" ht="13.5" thickBot="1">
      <c r="A24" s="9" t="s">
        <v>199</v>
      </c>
      <c r="B24" s="44"/>
      <c r="C24" s="45"/>
      <c r="D24" s="45"/>
      <c r="E24" s="45"/>
      <c r="F24" s="42">
        <v>1</v>
      </c>
      <c r="G24" s="43">
        <v>-0.7055192939497359</v>
      </c>
      <c r="H24" s="4"/>
    </row>
    <row r="25" spans="1:8" ht="13.5" thickBot="1">
      <c r="A25" s="9" t="s">
        <v>200</v>
      </c>
      <c r="B25" s="44"/>
      <c r="C25" s="45"/>
      <c r="D25" s="45"/>
      <c r="E25" s="45"/>
      <c r="F25" s="45"/>
      <c r="G25" s="42">
        <v>1</v>
      </c>
      <c r="H25" s="4"/>
    </row>
    <row r="26" spans="1:8" ht="12.75">
      <c r="A26" s="4"/>
      <c r="B26" s="40"/>
      <c r="C26" s="40"/>
      <c r="D26" s="40"/>
      <c r="E26" s="40"/>
      <c r="F26" s="40"/>
      <c r="G26" s="40"/>
      <c r="H26" s="4"/>
    </row>
    <row r="27" spans="1:8" ht="12.75">
      <c r="A27" s="4"/>
      <c r="B27" s="40"/>
      <c r="C27" s="40"/>
      <c r="D27" s="40"/>
      <c r="E27" s="40"/>
      <c r="F27" s="40"/>
      <c r="G27" s="40"/>
      <c r="H27" s="4"/>
    </row>
    <row r="28" spans="1:8" ht="12.75">
      <c r="A28" s="116"/>
      <c r="B28" s="117"/>
      <c r="C28" s="117"/>
      <c r="D28" s="117"/>
      <c r="E28" s="40"/>
      <c r="F28" s="40"/>
      <c r="G28" s="40"/>
      <c r="H28" s="4"/>
    </row>
    <row r="29" spans="1:8" ht="12.75">
      <c r="A29" s="116">
        <v>1</v>
      </c>
      <c r="B29" s="117"/>
      <c r="C29" s="117"/>
      <c r="D29" s="117"/>
      <c r="E29" s="40"/>
      <c r="F29" s="40"/>
      <c r="G29" s="40"/>
      <c r="H29" s="4"/>
    </row>
    <row r="30" spans="1:8" ht="12.75">
      <c r="A30" s="116">
        <v>3</v>
      </c>
      <c r="B30" s="117"/>
      <c r="C30" s="117"/>
      <c r="D30" s="117"/>
      <c r="E30" s="40"/>
      <c r="F30" s="40"/>
      <c r="G30" s="40"/>
      <c r="H30" s="4"/>
    </row>
    <row r="31" spans="1:7" ht="12.75">
      <c r="A31" s="118">
        <v>3</v>
      </c>
      <c r="B31" s="117"/>
      <c r="C31" s="117"/>
      <c r="D31" s="117"/>
      <c r="E31" s="40"/>
      <c r="F31" s="40"/>
      <c r="G31" s="40"/>
    </row>
    <row r="32" spans="1:7" ht="12.75">
      <c r="A32" s="118">
        <v>4</v>
      </c>
      <c r="B32" s="117"/>
      <c r="C32" s="117"/>
      <c r="D32" s="117"/>
      <c r="E32" s="40"/>
      <c r="F32" s="40"/>
      <c r="G32" s="40"/>
    </row>
    <row r="33" spans="1:7" ht="12.75">
      <c r="A33" s="118">
        <v>5</v>
      </c>
      <c r="B33" s="117"/>
      <c r="C33" s="117"/>
      <c r="D33" s="117"/>
      <c r="E33" s="40"/>
      <c r="F33" s="40"/>
      <c r="G33" s="40"/>
    </row>
    <row r="34" spans="1:7" ht="12.75">
      <c r="A34" s="118">
        <v>6</v>
      </c>
      <c r="B34" s="117"/>
      <c r="C34" s="117"/>
      <c r="D34" s="117"/>
      <c r="E34" s="40"/>
      <c r="F34" s="40"/>
      <c r="G34" s="40"/>
    </row>
    <row r="35" spans="1:7" ht="12.75">
      <c r="A35" s="118">
        <v>7</v>
      </c>
      <c r="B35" s="117"/>
      <c r="C35" s="117"/>
      <c r="D35" s="117"/>
      <c r="E35" s="40"/>
      <c r="F35" s="40"/>
      <c r="G35" s="40"/>
    </row>
    <row r="36" spans="2:7" ht="12.75">
      <c r="B36" s="40"/>
      <c r="C36" s="40"/>
      <c r="D36" s="40"/>
      <c r="E36" s="40"/>
      <c r="F36" s="40"/>
      <c r="G36" s="40"/>
    </row>
    <row r="37" spans="2:7" ht="12.75">
      <c r="B37" s="46"/>
      <c r="C37" s="46"/>
      <c r="D37" s="46"/>
      <c r="E37" s="46"/>
      <c r="F37" s="46"/>
      <c r="G37" s="46"/>
    </row>
  </sheetData>
  <sheetProtection password="CC11" sheet="1" objects="1" scenarios="1" formatCells="0" formatColumns="0" formatRows="0"/>
  <printOptions/>
  <pageMargins left="0.75" right="0.75" top="1" bottom="1" header="0.5" footer="0.5"/>
  <pageSetup horizontalDpi="120" verticalDpi="120" orientation="portrait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GAA</cp:lastModifiedBy>
  <cp:lastPrinted>1998-04-12T18:12:21Z</cp:lastPrinted>
  <dcterms:created xsi:type="dcterms:W3CDTF">1996-07-09T08:47:23Z</dcterms:created>
  <dcterms:modified xsi:type="dcterms:W3CDTF">2008-04-15T20:55:12Z</dcterms:modified>
  <cp:category/>
  <cp:version/>
  <cp:contentType/>
  <cp:contentStatus/>
</cp:coreProperties>
</file>